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thrin/Documents/Webseite/"/>
    </mc:Choice>
  </mc:AlternateContent>
  <xr:revisionPtr revIDLastSave="0" documentId="8_{4B3F9EEC-516A-794E-8C91-AB51A837FC11}" xr6:coauthVersionLast="36" xr6:coauthVersionMax="36" xr10:uidLastSave="{00000000-0000-0000-0000-000000000000}"/>
  <bookViews>
    <workbookView xWindow="240" yWindow="460" windowWidth="27560" windowHeight="15140" firstSheet="1" activeTab="5" xr2:uid="{00000000-000D-0000-FFFF-FFFF00000000}"/>
  </bookViews>
  <sheets>
    <sheet name="WBG Fossil Fuel project finance" sheetId="7" r:id="rId1"/>
    <sheet name="WBG Renewable project finance" sheetId="6" r:id="rId2"/>
    <sheet name="WBG Large Hydro project finance" sheetId="15" r:id="rId3"/>
    <sheet name="WBG Mixed Energy project financ" sheetId="4" r:id="rId4"/>
    <sheet name="WBG Potential Renewable project" sheetId="16" r:id="rId5"/>
    <sheet name="WBG Transmission" sheetId="11" r:id="rId6"/>
    <sheet name="WBG Waste to Energy" sheetId="17" r:id="rId7"/>
    <sheet name="WBG Energy Efficiency" sheetId="1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1" l="1"/>
  <c r="G6" i="4"/>
  <c r="G45" i="11" l="1"/>
  <c r="G15" i="4"/>
  <c r="G14" i="15" l="1"/>
  <c r="G34" i="15"/>
  <c r="G19" i="15" l="1"/>
  <c r="G108" i="6" l="1"/>
  <c r="G106" i="6" l="1"/>
  <c r="G105" i="6"/>
  <c r="G104" i="6"/>
  <c r="G67" i="7" l="1"/>
  <c r="G98" i="7"/>
  <c r="G76" i="7" l="1"/>
  <c r="G110" i="7" l="1"/>
  <c r="G104" i="7"/>
  <c r="G68" i="7"/>
  <c r="G108" i="7" l="1"/>
  <c r="H38" i="4" l="1"/>
</calcChain>
</file>

<file path=xl/sharedStrings.xml><?xml version="1.0" encoding="utf-8"?>
<sst xmlns="http://schemas.openxmlformats.org/spreadsheetml/2006/main" count="2406" uniqueCount="1004">
  <si>
    <t>Project name</t>
  </si>
  <si>
    <t>Country</t>
  </si>
  <si>
    <t>IBRD</t>
  </si>
  <si>
    <t>Guarantee (mUSD)</t>
  </si>
  <si>
    <t>Approval date</t>
  </si>
  <si>
    <t>Burkina Faso</t>
  </si>
  <si>
    <t>IDA</t>
  </si>
  <si>
    <t>Closing date</t>
  </si>
  <si>
    <t>Benin</t>
  </si>
  <si>
    <t>Cote d'Ivoire</t>
  </si>
  <si>
    <t>Cameroon</t>
  </si>
  <si>
    <t>Electricity Transmission and Reform Project</t>
  </si>
  <si>
    <t>NA</t>
  </si>
  <si>
    <t>Water, Electricity, and Urban Development Project</t>
  </si>
  <si>
    <t>na</t>
  </si>
  <si>
    <t>Egypt</t>
  </si>
  <si>
    <t>EG: Household Natural Gas Connection Project</t>
  </si>
  <si>
    <t>Gabon</t>
  </si>
  <si>
    <t>Gambia Electricity Support Project</t>
  </si>
  <si>
    <t>The Gambia</t>
  </si>
  <si>
    <t>Ghana</t>
  </si>
  <si>
    <t>Sankofa Gas Project (SGP)</t>
  </si>
  <si>
    <t>guarantee</t>
  </si>
  <si>
    <t>Additional Financing for Ghana Oil and Gas Capacity Building Project</t>
  </si>
  <si>
    <t>Active</t>
  </si>
  <si>
    <t>IFC</t>
  </si>
  <si>
    <t>FI</t>
  </si>
  <si>
    <t>Apex International Limited</t>
  </si>
  <si>
    <t>NBK - Egypt</t>
  </si>
  <si>
    <t>Tanzania</t>
  </si>
  <si>
    <t>Nigeria Power Sector Guarantees</t>
  </si>
  <si>
    <t>Nigeria</t>
  </si>
  <si>
    <t>active</t>
  </si>
  <si>
    <t>Mali</t>
  </si>
  <si>
    <t>Senegal Banda Gas to Power Guarantee</t>
  </si>
  <si>
    <t>Senegal</t>
  </si>
  <si>
    <t>Mauritania</t>
  </si>
  <si>
    <t>Kenya</t>
  </si>
  <si>
    <t>MDB Instrument</t>
  </si>
  <si>
    <t>grant</t>
  </si>
  <si>
    <t>project investment</t>
  </si>
  <si>
    <t>KE Electricity Modernization Project</t>
  </si>
  <si>
    <t>loan</t>
  </si>
  <si>
    <t>equity</t>
  </si>
  <si>
    <t>Power Efficiency and Reliability Improvement Project</t>
  </si>
  <si>
    <t>Vitol Sankofa</t>
  </si>
  <si>
    <t>Delonex Energy</t>
  </si>
  <si>
    <t>Sub-Saharan Africa</t>
  </si>
  <si>
    <t>Central Termica de Ressano Garcia</t>
  </si>
  <si>
    <t xml:space="preserve">guarantee </t>
  </si>
  <si>
    <t>Banda Gas to Power Project</t>
  </si>
  <si>
    <t>FI- loan</t>
  </si>
  <si>
    <t>Development Finance Project</t>
  </si>
  <si>
    <t>MIGA</t>
  </si>
  <si>
    <t>NG-Electricity Transmission Project</t>
  </si>
  <si>
    <t>Indorama Port</t>
  </si>
  <si>
    <t>Seven Energy Bond</t>
  </si>
  <si>
    <t xml:space="preserve">Seven Energy   </t>
  </si>
  <si>
    <t>Supporting Gas Project Negotiations and Enhancing Institutional Capacities</t>
  </si>
  <si>
    <t>Tobene IPP Phase 2</t>
  </si>
  <si>
    <t>Sierra Leone</t>
  </si>
  <si>
    <t>CEC Africa</t>
  </si>
  <si>
    <t>Albertine Region Sustainable Development Project</t>
  </si>
  <si>
    <t>Uganda</t>
  </si>
  <si>
    <t>project investment loan</t>
  </si>
  <si>
    <t>Umeme Capex II</t>
  </si>
  <si>
    <t>Namibia</t>
  </si>
  <si>
    <t>Accugas Ltd. (Seven Energy)</t>
  </si>
  <si>
    <t>Banda Gas to Power Project for Mauritania (Tullow Petroleum)</t>
  </si>
  <si>
    <t>Block CI 27 Expansion Program</t>
  </si>
  <si>
    <t>West African Gas Pipeline Company Ltd.</t>
  </si>
  <si>
    <t>Investment Project</t>
  </si>
  <si>
    <t>loan and guarantee</t>
  </si>
  <si>
    <t>Investment Project loan</t>
  </si>
  <si>
    <t>Equity</t>
  </si>
  <si>
    <t>Grant (mUSD)</t>
  </si>
  <si>
    <t>Pan African Energy</t>
  </si>
  <si>
    <t>Sector / Measures</t>
  </si>
  <si>
    <t>Division</t>
  </si>
  <si>
    <t>Mozambique</t>
  </si>
  <si>
    <t>active until 2030</t>
  </si>
  <si>
    <t>equity equal to 17%</t>
  </si>
  <si>
    <t>Azura-Edo Independent Power Plant (“IPP”)</t>
  </si>
  <si>
    <t>Nigeria Electrification Project</t>
  </si>
  <si>
    <t>Energy Service Improvement Project</t>
  </si>
  <si>
    <t>Electricity Sector Support Project</t>
  </si>
  <si>
    <t>investment project loan</t>
  </si>
  <si>
    <t>Jiji and Mulembwe Hydropower Project</t>
  </si>
  <si>
    <t>Burundi</t>
  </si>
  <si>
    <t>large hydropower</t>
  </si>
  <si>
    <t>Windiga BF (ZINA SOLAIRE SA)</t>
  </si>
  <si>
    <t>Solar</t>
  </si>
  <si>
    <t>loan &amp; risk management (guarantee)</t>
  </si>
  <si>
    <t>Transmission and distribution - urban access</t>
  </si>
  <si>
    <t>Kribi (Kribi Power Development Co)</t>
  </si>
  <si>
    <t xml:space="preserve">loan  </t>
  </si>
  <si>
    <t xml:space="preserve">Gas power plant, 216 MW natural gas fired reciprocating engine power plant </t>
  </si>
  <si>
    <t xml:space="preserve"> Dibamba</t>
  </si>
  <si>
    <t>Central African Republic</t>
  </si>
  <si>
    <t>Water and Electricity Upgrading Project</t>
  </si>
  <si>
    <t>refurbish hydropower plant; approximately $10 million out of $22 million project</t>
  </si>
  <si>
    <t>DRC</t>
  </si>
  <si>
    <t>Electricity Access and Service Expansion Project</t>
  </si>
  <si>
    <t>Congo, Republic of</t>
  </si>
  <si>
    <t>electricity; energy infrastructure (Access for urban population and businesses)</t>
  </si>
  <si>
    <t>electricity; energy infrastructure (Access for urban population and businesses) mainly upgrading of existing substations and grid</t>
  </si>
  <si>
    <t>Electricity Transmission and Access Project</t>
  </si>
  <si>
    <t>Investment Project Finance</t>
  </si>
  <si>
    <t>CIPREL IV (IPP &amp; PPP)</t>
  </si>
  <si>
    <t>VAALCO III</t>
  </si>
  <si>
    <t>Gambia Electricity Restoration and Modernization Project</t>
  </si>
  <si>
    <t>Gambia</t>
  </si>
  <si>
    <t xml:space="preserve">10 - 20 MW solar (35% WB funding); transmission </t>
  </si>
  <si>
    <t>Guinea</t>
  </si>
  <si>
    <t>Power Sector Recovery Project - Additional Financing</t>
  </si>
  <si>
    <t>Guinea-Bissau</t>
  </si>
  <si>
    <t>Additional Financing for the Emergency Water and Electricity Services Upgrading Project</t>
  </si>
  <si>
    <t>grant and investment project finance</t>
  </si>
  <si>
    <t>KenGen Guarantee Project</t>
  </si>
  <si>
    <t>Off-grid Solar Access Project for Underserved Counties</t>
  </si>
  <si>
    <t>project investment finance</t>
  </si>
  <si>
    <t>Lighting Kenya</t>
  </si>
  <si>
    <t>KTDA Small Hydropower</t>
  </si>
  <si>
    <t>small hydropower - mainly for tea factories - low on energy access for the poor</t>
  </si>
  <si>
    <t>Liberia</t>
  </si>
  <si>
    <t>Accelerated Electricity Expansion Project (LACEEP)</t>
  </si>
  <si>
    <t>Additional Finance - LACEEP</t>
  </si>
  <si>
    <t>Electricity Sector Operations and Governance Improvement Project</t>
  </si>
  <si>
    <t>Madagascar</t>
  </si>
  <si>
    <t>project investment finance, mixed with TA</t>
  </si>
  <si>
    <t>FCS RE Segou Solaire Mali Project</t>
  </si>
  <si>
    <t>Mali Rural Electrification Program</t>
  </si>
  <si>
    <t>Rural Electrification Hybrid System Project</t>
  </si>
  <si>
    <t>Ida</t>
  </si>
  <si>
    <t>solar IPP</t>
  </si>
  <si>
    <t>GTST Mauritania 2018 (ADDAX ENERGY SA)</t>
  </si>
  <si>
    <t>FI loan</t>
  </si>
  <si>
    <t>Mocuba Solar</t>
  </si>
  <si>
    <t>solar (urban access) - connected to grid, no new connections</t>
  </si>
  <si>
    <t>Gigawatt Mozambique SA</t>
  </si>
  <si>
    <t>2 solar plants, 5 MW each</t>
  </si>
  <si>
    <t>Ejuva one and Ejuva two solar project</t>
  </si>
  <si>
    <t xml:space="preserve">Niger Solar Electricity Access Project (NESAP) </t>
  </si>
  <si>
    <t xml:space="preserve">Niger </t>
  </si>
  <si>
    <t>loan/grant</t>
  </si>
  <si>
    <t>Electricity Access Expansion Project</t>
  </si>
  <si>
    <t>Niger</t>
  </si>
  <si>
    <t>IDA loan / grant</t>
  </si>
  <si>
    <t>Azura Power West Africa Ltd.</t>
  </si>
  <si>
    <t>Rwanda</t>
  </si>
  <si>
    <t>Rwanda Electricity Sector Strengthening Project</t>
  </si>
  <si>
    <t>investment project finance</t>
  </si>
  <si>
    <t>KivuWatt Ltd (Contour Global Afica Holdings)</t>
  </si>
  <si>
    <t>STP Power Sector Recovery Project</t>
  </si>
  <si>
    <t>Sao Tome and Principe</t>
  </si>
  <si>
    <t>Electricity Sector Support Project - Additionl Financing</t>
  </si>
  <si>
    <t xml:space="preserve">Senegal </t>
  </si>
  <si>
    <t xml:space="preserve">Tobene  </t>
  </si>
  <si>
    <t>loan 41.4 &amp; equity 4.8</t>
  </si>
  <si>
    <t>Compagnie Marocco-Sénégalaise d’Electricité/ St.Louis SAU (Comasel de Saint Louis S.A.)</t>
  </si>
  <si>
    <t>Wind Power Farm (158 MW), connected to main grid</t>
  </si>
  <si>
    <t>Parc Eolien Taiba N’Diaye SA</t>
  </si>
  <si>
    <t>Energy Sector Utility Reform Project</t>
  </si>
  <si>
    <t>South Africa</t>
  </si>
  <si>
    <t>Eskom Power Investment Support Project</t>
  </si>
  <si>
    <t>Eskom Holdings SOC Limited</t>
  </si>
  <si>
    <t>Togo</t>
  </si>
  <si>
    <t>Energy Sector Support and Investment Project</t>
  </si>
  <si>
    <t>project invesmtnet finance</t>
  </si>
  <si>
    <t>Grid Expansion and Reinforcement Project (GERP)</t>
  </si>
  <si>
    <t>Energy for Rural Transformation III</t>
  </si>
  <si>
    <t>Electricity Sector Development Project</t>
  </si>
  <si>
    <t>large hydropower (250 MW)</t>
  </si>
  <si>
    <t xml:space="preserve">Bujagali Energy Limited </t>
  </si>
  <si>
    <t>Western Africa</t>
  </si>
  <si>
    <t>West African Power Pool (WAPP) APL4 (Phase I) - Cote d'Ivoire Liberia Sierra Leone and Guinea Regional Interconnector- Additional Financing</t>
  </si>
  <si>
    <t>OMVS - TRANSMISSION EXPANSION PROJECT</t>
  </si>
  <si>
    <t>AFCC2/RI-Regional Rusumo Falls Hydroelectric Project</t>
  </si>
  <si>
    <t>Eastern Africa (Burundi, Rwanda, and Tanzania)</t>
  </si>
  <si>
    <t>project loan/grant</t>
  </si>
  <si>
    <t>Turbines and transmission lines from large hydropower plant (80 MW Rusumo HPP)  (partly for the western mining province of Tanzania)</t>
  </si>
  <si>
    <t>Sustainable Electrification Program</t>
  </si>
  <si>
    <t>Djibouti</t>
  </si>
  <si>
    <t>Geothermal Power Generation Project</t>
  </si>
  <si>
    <t xml:space="preserve">geothermal </t>
  </si>
  <si>
    <t>Helwan South Power Project</t>
  </si>
  <si>
    <t>Wind Power Development Project</t>
  </si>
  <si>
    <t>MMID 30 MW for Renewable Energy S.A.E</t>
  </si>
  <si>
    <t>solar (30 MW)</t>
  </si>
  <si>
    <t>Infinity Benban Park Solar Energy S.A.E.</t>
  </si>
  <si>
    <t>solar   (50 MW)</t>
  </si>
  <si>
    <t>Al Subh Solar Power S.A.E.</t>
  </si>
  <si>
    <t>solar (50 MW)</t>
  </si>
  <si>
    <t>Rising Sun Energy S.A.E.</t>
  </si>
  <si>
    <t>Sunrise Energy S.A.E.</t>
  </si>
  <si>
    <t>Phoenix Power 1 S.A.E</t>
  </si>
  <si>
    <t>Alcom Energy JSC.</t>
  </si>
  <si>
    <t>TK Company for Solar and Renewable Energy Systems JSC</t>
  </si>
  <si>
    <t>solar ( 50 MW)</t>
  </si>
  <si>
    <t>ACWA Benban One for Energy JSC</t>
  </si>
  <si>
    <t>Egyptian Refining Company</t>
  </si>
  <si>
    <t>Apache Egypt (OPIC)</t>
  </si>
  <si>
    <t>Alcazar Solar 3</t>
  </si>
  <si>
    <t>Alcazar Solar 4</t>
  </si>
  <si>
    <t>solar (50 MW) may be same plant above</t>
  </si>
  <si>
    <t xml:space="preserve">Acciona Benban 2 (Sunrise Energy) </t>
  </si>
  <si>
    <t xml:space="preserve">Acciona Benban 3 (Sunrise Energy) </t>
  </si>
  <si>
    <t>ALSUBH SOLAR POWER S.A.E</t>
  </si>
  <si>
    <t>SP ENERGY (EGYPT) SAE</t>
  </si>
  <si>
    <t>Phoenix Power 1</t>
  </si>
  <si>
    <t>SONKER BUNKERING COMPANY S.A.E.</t>
  </si>
  <si>
    <t>PICO RBL</t>
  </si>
  <si>
    <t>ERC Refinery</t>
  </si>
  <si>
    <t>Morocco</t>
  </si>
  <si>
    <t>Noor Solar Power Project - additional finance (IBRD original $400)</t>
  </si>
  <si>
    <t>Clean and Efficient Energy Project</t>
  </si>
  <si>
    <t>Mixed: Improved energy access in cities ($200 mill to rehabilitate) and access in 201 rural localities ($95 million).</t>
  </si>
  <si>
    <t>Mixed: Improve urban energy supply, not new connections</t>
  </si>
  <si>
    <t>Mixed: transmission/distribution; Public Administration - Energy and Extractives</t>
  </si>
  <si>
    <t>Renewable energy (Sere Wind Farm and Concentrating Solar Power Plants):($267.83 M) [See coal support $3482]</t>
  </si>
  <si>
    <t>Mixed: Interconnection transmission</t>
  </si>
  <si>
    <t>Mixed: Construction of interconnection transmission lines  Mali, Mauritania, and Senegal.</t>
  </si>
  <si>
    <t>Specific Investment Loan</t>
  </si>
  <si>
    <t>Kosmos Energy Finance International</t>
  </si>
  <si>
    <t>Loan</t>
  </si>
  <si>
    <t>DANGOTE INDUSTRIES LIMITED</t>
  </si>
  <si>
    <t>Takoradi 3 Power Plant</t>
  </si>
  <si>
    <t>Nachtigal Hydro IPP</t>
  </si>
  <si>
    <t>420 megawatt (“MW”) run-of-the-river hydropower plant</t>
  </si>
  <si>
    <t>wind power: transmission</t>
  </si>
  <si>
    <t>Loan (mUSD)</t>
  </si>
  <si>
    <t>$55 loan; $15 equity (7.5% owner)</t>
  </si>
  <si>
    <t>loan and equity</t>
  </si>
  <si>
    <t>Electricity Sector Support Project for Burkina Faso - Additional Finance</t>
  </si>
  <si>
    <t>Investment Project Finance - but really DPF</t>
  </si>
  <si>
    <t>Mixed Target: RE, IPP Power Generation, energy access</t>
  </si>
  <si>
    <t>Should this be active?; not yet signed</t>
  </si>
  <si>
    <t>Tata Ultra Mega</t>
  </si>
  <si>
    <t>India</t>
  </si>
  <si>
    <t>Mining Infrastructure Investment Support Project (MINIS)</t>
  </si>
  <si>
    <t>Mongolia</t>
  </si>
  <si>
    <t>Oyu Tolgoi LLC</t>
  </si>
  <si>
    <t>Huainan Mining Area Rehabilitation Project</t>
  </si>
  <si>
    <t>China</t>
  </si>
  <si>
    <t>STG Cement</t>
  </si>
  <si>
    <t>Myanmar</t>
  </si>
  <si>
    <t>loan$20  and equity $15</t>
  </si>
  <si>
    <t xml:space="preserve">Petronet LNG Limited </t>
  </si>
  <si>
    <t>GSPL</t>
  </si>
  <si>
    <t xml:space="preserve">Engro Energy </t>
  </si>
  <si>
    <t>Pakistan</t>
  </si>
  <si>
    <t>Siddhirganj Power Project</t>
  </si>
  <si>
    <t>Bangladesh</t>
  </si>
  <si>
    <t>Ashuganj Power Station Company Ltd. (APSCL)</t>
  </si>
  <si>
    <t>Electric Power Project</t>
  </si>
  <si>
    <t>Gas power plant; also financed preparation of financial viability of energy sector report (which leads to WB support of natual gas power plant)</t>
  </si>
  <si>
    <t xml:space="preserve">IFC </t>
  </si>
  <si>
    <t>Indonesia</t>
  </si>
  <si>
    <t>Shanxi Gas Utilization Project</t>
  </si>
  <si>
    <t>China Tian Lun Gas</t>
  </si>
  <si>
    <t xml:space="preserve">$40 loan; $75 equity; </t>
  </si>
  <si>
    <t>Elengy Terminal</t>
  </si>
  <si>
    <t>Summit Bibiyana II Power Company Limited</t>
  </si>
  <si>
    <t>Sirajganj 225 Megawatt Combined Cycle Power Plant (2nd Unit-Dual Fuel)</t>
  </si>
  <si>
    <t>United Ashuganj Energy Ltd.</t>
  </si>
  <si>
    <t>Ghorasal 3rd Unit Repowering</t>
  </si>
  <si>
    <t>Bangla LNG</t>
  </si>
  <si>
    <t>$40.15 loan; $10.95 equity; $3.9 guarantee</t>
  </si>
  <si>
    <t>Riau IPP  [Medco Power]</t>
  </si>
  <si>
    <t>Omera LPG</t>
  </si>
  <si>
    <t>Punj Upstream Phase One</t>
  </si>
  <si>
    <t>Medco Power 2011</t>
  </si>
  <si>
    <t>Wintermar Group  [WINTERMAR OFFSHORE MARINE, PT TBK]</t>
  </si>
  <si>
    <t>Ghorashal Unit Four Repowering Project</t>
  </si>
  <si>
    <t>Summit Mezzanine [Summit Power International]</t>
  </si>
  <si>
    <t>Sembcorp North-West Power Company Ltd.</t>
  </si>
  <si>
    <r>
      <rPr>
        <b/>
        <sz val="10"/>
        <rFont val="Arial"/>
        <family val="2"/>
      </rPr>
      <t>oil and gas</t>
    </r>
    <r>
      <rPr>
        <sz val="10"/>
        <rFont val="Arial"/>
        <family val="2"/>
      </rPr>
      <t>: 414 megawatt (MW) dual fuel-fired combined cycle power (</t>
    </r>
    <r>
      <rPr>
        <b/>
        <sz val="10"/>
        <rFont val="Arial"/>
        <family val="2"/>
      </rPr>
      <t>gas and heavy fuel oil</t>
    </r>
    <r>
      <rPr>
        <sz val="10"/>
        <rFont val="Arial"/>
        <family val="2"/>
      </rPr>
      <t>)</t>
    </r>
  </si>
  <si>
    <t>Industrial Waste Management and Cleanup Project</t>
  </si>
  <si>
    <t>Montenegro</t>
  </si>
  <si>
    <t xml:space="preserve">Includes clean up of  a coal ash disposal facility in Pljevlja; extended deadline from 2019 to 2020 </t>
  </si>
  <si>
    <t>Gas Sector Development Project</t>
  </si>
  <si>
    <t>Turkey</t>
  </si>
  <si>
    <t>KKS Group</t>
  </si>
  <si>
    <t>Russian Federation</t>
  </si>
  <si>
    <t>construct gas power plant (combined heat and power) and EE improvements to existing heating facilities</t>
  </si>
  <si>
    <t>loan $18.2 and equity $7.7</t>
  </si>
  <si>
    <t>District Heating Energy Efficiency Project</t>
  </si>
  <si>
    <t>Ukraine</t>
  </si>
  <si>
    <t>Gas Sector Development Project - Additional Financing</t>
  </si>
  <si>
    <t>ACWA Kirikkale</t>
  </si>
  <si>
    <t>District Heating Efficiency Improvement Project</t>
  </si>
  <si>
    <t>Moldova</t>
  </si>
  <si>
    <t>Natural gas: rehabilitation and upgrading, including energy efficiency improvements, to natural gas-based district heating system Note: table states $81 million</t>
  </si>
  <si>
    <t>UNIT Equity</t>
  </si>
  <si>
    <t>Gas Supply Security Facility</t>
  </si>
  <si>
    <t>guarantees</t>
  </si>
  <si>
    <t>Trans-Anatolian Natural Gas Pipeline (TANAP)</t>
  </si>
  <si>
    <t>Natual Gas Pipeline - total project $8.6 billion; gas from Azerbaijan [Note: WB table states contribution as $1.6 billion]</t>
  </si>
  <si>
    <t>Uzbekistan</t>
  </si>
  <si>
    <t>Yerevan CCGT [ ARMPOWER CSJC]</t>
  </si>
  <si>
    <t>Armenia</t>
  </si>
  <si>
    <t>loan &amp; guarantee</t>
  </si>
  <si>
    <t>Trans-Anatolian Natural Gas Pipeline (TANAP) Note: see Turkey</t>
  </si>
  <si>
    <t>Azerbaijan</t>
  </si>
  <si>
    <t>Galnaftogaz Expansion Phase II [GNG]</t>
  </si>
  <si>
    <t>oil: liquefied petroleum gas  - gasoline/diesel distribution</t>
  </si>
  <si>
    <t>Borets</t>
  </si>
  <si>
    <t>JV East [JSC with GNG]</t>
  </si>
  <si>
    <t>GNG Syndicate</t>
  </si>
  <si>
    <t>Novomet</t>
  </si>
  <si>
    <t xml:space="preserve">Nadezhda LPG  </t>
  </si>
  <si>
    <t>Tupras [TURKIYE PETROL RAFINERILERI ANONIM SIRKETI]</t>
  </si>
  <si>
    <t>Oil refinery</t>
  </si>
  <si>
    <t>ECT [EASTCOMTRANS]</t>
  </si>
  <si>
    <t>Kazakhstan</t>
  </si>
  <si>
    <t>oil &amp; gas transport</t>
  </si>
  <si>
    <t>loan $30 &amp; equity $20</t>
  </si>
  <si>
    <t>TransAtlantic Petroleum exploration and production</t>
  </si>
  <si>
    <t>CTA [CENTRAL TERMOELECTRICA ANDINA S.A]</t>
  </si>
  <si>
    <t>Chile</t>
  </si>
  <si>
    <t>2x165MWe circulated fluidized bed (CFB) coal power plant</t>
  </si>
  <si>
    <t>CELSE</t>
  </si>
  <si>
    <t>Brazil</t>
  </si>
  <si>
    <t>1,516 MW gas-fired combined cycle power plant &amp; transmission lines</t>
  </si>
  <si>
    <t>Gas Natural Acu</t>
  </si>
  <si>
    <t>1,298 MW gas-fired combined cycle power plant</t>
  </si>
  <si>
    <t>AES Panama LNG</t>
  </si>
  <si>
    <t>Panama</t>
  </si>
  <si>
    <t xml:space="preserve">380MW net combined cycle gas-fired power plant and an onshore liquefied natural gas (“LNG”) import terminal </t>
  </si>
  <si>
    <t>Axion Energy</t>
  </si>
  <si>
    <t>Argentina</t>
  </si>
  <si>
    <t>Oil Refinery</t>
  </si>
  <si>
    <t>Pacific Infrastructure</t>
  </si>
  <si>
    <t>Colombia</t>
  </si>
  <si>
    <t>oil port and oil pipeline</t>
  </si>
  <si>
    <t>Jamaica Energy Partners Expansion</t>
  </si>
  <si>
    <t>Jamaica</t>
  </si>
  <si>
    <t>Jamaica Public Service Company</t>
  </si>
  <si>
    <t>loan facility</t>
  </si>
  <si>
    <t>Pan American Energy LLC - Argentine Branch</t>
  </si>
  <si>
    <t>Medanito SA</t>
  </si>
  <si>
    <t xml:space="preserve">equity  </t>
  </si>
  <si>
    <t>President Energy</t>
  </si>
  <si>
    <t>Paraguay</t>
  </si>
  <si>
    <t xml:space="preserve">Oil and gas exploration </t>
  </si>
  <si>
    <t>PACIFIC MIDSTREAM LTD</t>
  </si>
  <si>
    <t>Equity - IFC is 36.36% owner of PM</t>
  </si>
  <si>
    <t>Pan American Energy</t>
  </si>
  <si>
    <t>Citla Energy</t>
  </si>
  <si>
    <t>Mexico</t>
  </si>
  <si>
    <t>Mass Global Energy Suleimanya</t>
  </si>
  <si>
    <t>Iraq</t>
  </si>
  <si>
    <t>debt (half loan) and half equity</t>
  </si>
  <si>
    <t>loan: 150; equity: 47</t>
  </si>
  <si>
    <t>ACWA Power Zarqa Thermal Power Station</t>
  </si>
  <si>
    <t>Jordan</t>
  </si>
  <si>
    <t>Coal: New captive generation 8 to 15 MW coal plant</t>
  </si>
  <si>
    <t>Gas pipeline</t>
  </si>
  <si>
    <t>Gas: methane gas/ natural gas [Note: MIGA has since increased this guarantee to $94.5 million]</t>
  </si>
  <si>
    <t>Gas: natural gas combined cycle power plant</t>
  </si>
  <si>
    <t>Gas: natual gas and heavy fuel oil power plant (650 MW)</t>
  </si>
  <si>
    <t>Gas power plants; privatization</t>
  </si>
  <si>
    <t xml:space="preserve"> Gas - Thermal Power Generation Note:  open cycle plant - this size plant should clearly be the more efficient combined cycle plant (i.e., it is not a small peak load plant) No measures for new connections</t>
  </si>
  <si>
    <t>Gas: natural gas development</t>
  </si>
  <si>
    <t>Gas; offshore gas production, transmission, power generation</t>
  </si>
  <si>
    <t>Gas: transport, distribution</t>
  </si>
  <si>
    <t>Upstream Gas: natural gas production; Songo Songo natural gas</t>
  </si>
  <si>
    <t>Gas processing facility and pipeline</t>
  </si>
  <si>
    <t>Gas power plant (118 MW) - does not specify combined cycle</t>
  </si>
  <si>
    <t>Gas, power generation plant (175 MW) - does not say if it’s a combined cycle</t>
  </si>
  <si>
    <t>Oil: 86 MW heavy fuel oil (HFO)-fired diesel engine power plant</t>
  </si>
  <si>
    <t xml:space="preserve">Upstream Oil: exploration, development, production </t>
  </si>
  <si>
    <t>Oil refinery (91,000 barrel / day)</t>
  </si>
  <si>
    <t>Oil: heavy fuel oil power plant, 70 MW</t>
  </si>
  <si>
    <t>Oil: LPG  storage and transport</t>
  </si>
  <si>
    <t>Oil: worldest largest oil refinery and 2nd largest petrochemical plant</t>
  </si>
  <si>
    <t>Oil: heavy fuel oil power plant</t>
  </si>
  <si>
    <t>Oil: heavy fuel oil power plant (100 MW)</t>
  </si>
  <si>
    <t>Oil imports (sector categorized by IFC as financial institution)</t>
  </si>
  <si>
    <t>Upstream Oil and Gas: exploration</t>
  </si>
  <si>
    <t>Upstream Oil and Gas development, including exploration</t>
  </si>
  <si>
    <t>Oil and Gas: skills development for jobs in the oil and gas industry ($25 million for this activity)</t>
  </si>
  <si>
    <t>Oil and Gas: project finance to develop regulations &amp; build governance specifically for oil and gas development</t>
  </si>
  <si>
    <t xml:space="preserve">Upstream Oil and Gas: on and off shore oil and gas development </t>
  </si>
  <si>
    <t>Upstream Oil and Gas exploration and production</t>
  </si>
  <si>
    <t>Upstream Oil and Gas: offshore natural gas and oil field</t>
  </si>
  <si>
    <t>Upstream Oil and Gas: development and production</t>
  </si>
  <si>
    <t>Upstream Oil and Gas: oil and gas exploration and production</t>
  </si>
  <si>
    <t>Coal: 4000 MW coal power plant</t>
  </si>
  <si>
    <t>Coal: copper mine, construction of copper concentrator and associated infrastructure, including coal power plant</t>
  </si>
  <si>
    <t>Coal: Rehabilitation and clean up of coal mining site</t>
  </si>
  <si>
    <t>Coal: Cement plant - company is also a coal mining company providing the coal to the plant; US gov voted NO; local CSOs opposed it</t>
  </si>
  <si>
    <t>Gas: LNG regasification plant, 2 x 7.6 MW (ISO RATING) gas turbine generators (GTGs) and LNG terminal</t>
  </si>
  <si>
    <t>Gas: natural gas distribution</t>
  </si>
  <si>
    <t xml:space="preserve">Gas: 217 MW combined cycle gas power plant </t>
  </si>
  <si>
    <t>Gas: 336 MW combined cycle gas power plant</t>
  </si>
  <si>
    <t>Gas: 450 MW combined cycle gas power plant</t>
  </si>
  <si>
    <t>Gas - combined heat and power plants (CHP) and distribution pipelines</t>
  </si>
  <si>
    <t>Gas distribution and LNG processing facilities</t>
  </si>
  <si>
    <t>Gas: LNG re-gasification and storage terminal - Floating Storage and Regasification Unit and pipeline</t>
  </si>
  <si>
    <t>Gas: 341MW gas  combined cycle power project</t>
  </si>
  <si>
    <t>Gas: 335 MW combined cycle gas power plant</t>
  </si>
  <si>
    <t>Gas: 225 MW combined cycle gas power plant</t>
  </si>
  <si>
    <t>Gas: 195MW combined cycle gas power plant</t>
  </si>
  <si>
    <t>Gas: turning 210 MW into 400 MW combined cycle gas power plant</t>
  </si>
  <si>
    <t>Gas thermal power generation" 225 MW Combined Cycle Gas Turbine - largely to supply Steel Mill not access</t>
  </si>
  <si>
    <t xml:space="preserve">Myingyan </t>
  </si>
  <si>
    <t xml:space="preserve">Gas: offshore marine terminal to support the transfer, storage and regasification of liquefied natural gas (“LNG”); a subsea pipeline to shore </t>
  </si>
  <si>
    <t>Upstream Oil and Gas service company</t>
  </si>
  <si>
    <t>Gas power plants: owned by oil and gas exploration company</t>
  </si>
  <si>
    <t xml:space="preserve">Upstream Oil and Gas: Off shore oil and gas exploration and production - 5 off-shore services vessels not exceeding $60 million   </t>
  </si>
  <si>
    <r>
      <t xml:space="preserve">Gas: support to existing </t>
    </r>
    <r>
      <rPr>
        <b/>
        <sz val="10"/>
        <rFont val="Arial"/>
        <family val="2"/>
      </rPr>
      <t>natural gas</t>
    </r>
    <r>
      <rPr>
        <sz val="10"/>
        <rFont val="Arial"/>
        <family val="2"/>
      </rPr>
      <t xml:space="preserve"> plants, including providing guarantees. There was supposed to be a small amount of money ($800,000) for consultants on Lighting Africa but not clear it happened.</t>
    </r>
  </si>
  <si>
    <r>
      <t xml:space="preserve">Gas: 111 MW natural gas </t>
    </r>
    <r>
      <rPr>
        <b/>
        <u/>
        <sz val="10"/>
        <rFont val="Arial"/>
        <family val="2"/>
      </rPr>
      <t>open cycle</t>
    </r>
    <r>
      <rPr>
        <sz val="10"/>
        <rFont val="Arial"/>
        <family val="2"/>
      </rPr>
      <t xml:space="preserve"> power plant</t>
    </r>
  </si>
  <si>
    <r>
      <t xml:space="preserve">Gas; </t>
    </r>
    <r>
      <rPr>
        <b/>
        <u/>
        <sz val="10"/>
        <rFont val="Arial"/>
        <family val="2"/>
      </rPr>
      <t>offshore gas production</t>
    </r>
    <r>
      <rPr>
        <sz val="10"/>
        <rFont val="Arial"/>
        <family val="2"/>
      </rPr>
      <t>, transmission, power generation</t>
    </r>
  </si>
  <si>
    <r>
      <rPr>
        <b/>
        <u/>
        <sz val="10"/>
        <rFont val="Arial"/>
        <family val="2"/>
      </rPr>
      <t>Upstream Oil: exploration</t>
    </r>
    <r>
      <rPr>
        <sz val="10"/>
        <rFont val="Arial"/>
        <family val="2"/>
      </rPr>
      <t xml:space="preserve"> and production</t>
    </r>
  </si>
  <si>
    <r>
      <rPr>
        <b/>
        <u/>
        <sz val="10"/>
        <rFont val="Arial"/>
        <family val="2"/>
      </rPr>
      <t>Oil:</t>
    </r>
    <r>
      <rPr>
        <sz val="10"/>
        <rFont val="Arial"/>
        <family val="2"/>
      </rPr>
      <t xml:space="preserve"> port: servicing petrochemicals and off shore oil industry.  Part of the IFC Eleme Petrochemicals project.</t>
    </r>
  </si>
  <si>
    <r>
      <rPr>
        <b/>
        <u/>
        <sz val="10"/>
        <rFont val="Arial"/>
        <family val="2"/>
      </rPr>
      <t>Upstream Oil and Gas: exploration, development and production of crude oil, natural gas,</t>
    </r>
    <r>
      <rPr>
        <sz val="10"/>
        <rFont val="Arial"/>
        <family val="2"/>
      </rPr>
      <t xml:space="preserve"> and condensate</t>
    </r>
  </si>
  <si>
    <r>
      <rPr>
        <b/>
        <sz val="10"/>
        <rFont val="Arial"/>
        <family val="2"/>
      </rPr>
      <t>Upstream Oil and Gas</t>
    </r>
    <r>
      <rPr>
        <sz val="10"/>
        <rFont val="Arial"/>
        <family val="2"/>
      </rPr>
      <t>: on and off shore oil and gas development.</t>
    </r>
  </si>
  <si>
    <r>
      <t>Block CI 27 Expansion Program</t>
    </r>
    <r>
      <rPr>
        <b/>
        <u/>
        <sz val="10"/>
        <rFont val="Arial"/>
        <family val="2"/>
      </rPr>
      <t xml:space="preserve"> (70% of country's production)</t>
    </r>
  </si>
  <si>
    <r>
      <rPr>
        <b/>
        <sz val="10"/>
        <rFont val="Arial"/>
        <family val="2"/>
      </rPr>
      <t>Upstream Oil and Gas</t>
    </r>
    <r>
      <rPr>
        <sz val="10"/>
        <rFont val="Arial"/>
        <family val="2"/>
      </rPr>
      <t>: on and off shore oil and gas development.  According to Oxford Business Group "The platform is expected to double block CI-27’s hydrocarbons treatment capacity..</t>
    </r>
  </si>
  <si>
    <r>
      <t xml:space="preserve">Upstream Oil and Gas; </t>
    </r>
    <r>
      <rPr>
        <b/>
        <u/>
        <sz val="10"/>
        <rFont val="Arial"/>
        <family val="2"/>
      </rPr>
      <t xml:space="preserve">exploration </t>
    </r>
    <r>
      <rPr>
        <sz val="10"/>
        <rFont val="Arial"/>
        <family val="2"/>
      </rPr>
      <t>and appraisal activities and working capital, South Lokichar Basin</t>
    </r>
  </si>
  <si>
    <r>
      <rPr>
        <b/>
        <sz val="10"/>
        <rFont val="Arial"/>
        <family val="2"/>
      </rPr>
      <t>Oil</t>
    </r>
    <r>
      <rPr>
        <sz val="10"/>
        <rFont val="Arial"/>
        <family val="2"/>
      </rPr>
      <t>: Liquified Petroleum Gas - transport and distribution</t>
    </r>
  </si>
  <si>
    <r>
      <rPr>
        <b/>
        <sz val="10"/>
        <rFont val="Arial"/>
        <family val="2"/>
      </rPr>
      <t>Oil and gas</t>
    </r>
    <r>
      <rPr>
        <sz val="10"/>
        <rFont val="Arial"/>
        <family val="2"/>
      </rPr>
      <t xml:space="preserve"> power plant; 950 MW, refurbish 6 units; built in 1974  </t>
    </r>
  </si>
  <si>
    <r>
      <rPr>
        <b/>
        <sz val="10"/>
        <rFont val="Arial"/>
        <family val="2"/>
      </rPr>
      <t>Oil and gas</t>
    </r>
    <r>
      <rPr>
        <sz val="10"/>
        <rFont val="Arial"/>
        <family val="2"/>
      </rPr>
      <t>: IFC does not disclose projects but Summit info: gas and heavy fuel oil power plants announced in Mid-2018</t>
    </r>
  </si>
  <si>
    <r>
      <t xml:space="preserve">Gas: 460 MW natural gas </t>
    </r>
    <r>
      <rPr>
        <b/>
        <u/>
        <sz val="10"/>
        <rFont val="Arial"/>
        <family val="2"/>
      </rPr>
      <t xml:space="preserve">open cycle power plant </t>
    </r>
  </si>
  <si>
    <t>Africa Oil [developer of the crude oil pipeline]</t>
  </si>
  <si>
    <r>
      <t xml:space="preserve">Coal: feasibility, technical, financial studies for coal projects - support for mining infrastructure investments;  subprojects: </t>
    </r>
    <r>
      <rPr>
        <b/>
        <sz val="10"/>
        <color theme="1"/>
        <rFont val="Arial"/>
        <family val="2"/>
      </rPr>
      <t>Tavan Tolgoi Coal Mine &amp; Baganuur Coal Mine and Coal to Gas project</t>
    </r>
  </si>
  <si>
    <r>
      <rPr>
        <b/>
        <sz val="10"/>
        <color theme="1"/>
        <rFont val="Arial"/>
        <family val="2"/>
      </rPr>
      <t>Gas pipeline</t>
    </r>
    <r>
      <rPr>
        <sz val="10"/>
        <color theme="1"/>
        <rFont val="Arial"/>
        <family val="2"/>
      </rPr>
      <t>: to ammonia production plant</t>
    </r>
  </si>
  <si>
    <t>Equity (million USD)</t>
  </si>
  <si>
    <t>Loan  (million USD)</t>
  </si>
  <si>
    <t>COAL: Medupi Power Plant (4,800 MW) and the Majuba Railway for coal transportation &amp; TA prog. for energy efficiency [see also RE support of $268 million on RE spreadsheet]</t>
  </si>
  <si>
    <t>Completed - did not count in Active</t>
  </si>
  <si>
    <t>Approval Date</t>
  </si>
  <si>
    <t>Closing Date</t>
  </si>
  <si>
    <t>Grant (million USD)</t>
  </si>
  <si>
    <t>Guarantee (million USD)</t>
  </si>
  <si>
    <t xml:space="preserve">National Cement Company Limited </t>
  </si>
  <si>
    <t xml:space="preserve">NG Electricity and Gas Improvement </t>
  </si>
  <si>
    <t>PANCA AMARA UTAMA, PT</t>
  </si>
  <si>
    <r>
      <t xml:space="preserve">Extended the project end date for completion of the Erzincan compressor station and to ensure the continuation of </t>
    </r>
    <r>
      <rPr>
        <b/>
        <u/>
        <sz val="10"/>
        <color rgb="FF333333"/>
        <rFont val="Arial"/>
        <family val="2"/>
      </rPr>
      <t xml:space="preserve">Tuz Golu storage facility </t>
    </r>
    <r>
      <rPr>
        <sz val="10"/>
        <color rgb="FF333333"/>
        <rFont val="Arial"/>
        <family val="2"/>
      </rPr>
      <t>construction</t>
    </r>
  </si>
  <si>
    <r>
      <t xml:space="preserve">gas - more money to cover the </t>
    </r>
    <r>
      <rPr>
        <b/>
        <sz val="10"/>
        <color theme="1"/>
        <rFont val="Arial"/>
        <family val="2"/>
      </rPr>
      <t>Tuz Golu gas storage</t>
    </r>
    <r>
      <rPr>
        <sz val="10"/>
        <color theme="1"/>
        <rFont val="Arial"/>
        <family val="2"/>
      </rPr>
      <t xml:space="preserve"> expansion, see above total = $1 billion for the project</t>
    </r>
  </si>
  <si>
    <r>
      <t xml:space="preserve">Europe and Central Asia: </t>
    </r>
    <r>
      <rPr>
        <b/>
        <sz val="10"/>
        <color theme="1"/>
        <rFont val="Arial"/>
        <family val="2"/>
      </rPr>
      <t>Turkey (BOTAS)</t>
    </r>
  </si>
  <si>
    <r>
      <t>Gas Storage Expansion Project [</t>
    </r>
    <r>
      <rPr>
        <b/>
        <sz val="10"/>
        <color rgb="FF333333"/>
        <rFont val="Arial"/>
        <family val="2"/>
      </rPr>
      <t>Note: WB had already provided $725 million 2005 and 2014; see 2 projects below</t>
    </r>
    <r>
      <rPr>
        <sz val="10"/>
        <color rgb="FF333333"/>
        <rFont val="Arial"/>
        <family val="2"/>
      </rPr>
      <t>]</t>
    </r>
  </si>
  <si>
    <r>
      <rPr>
        <b/>
        <sz val="10"/>
        <color theme="1"/>
        <rFont val="Arial"/>
        <family val="2"/>
      </rPr>
      <t>natural gas pipeline</t>
    </r>
    <r>
      <rPr>
        <sz val="10"/>
        <color theme="1"/>
        <rFont val="Arial"/>
        <family val="2"/>
      </rPr>
      <t xml:space="preserve"> from Shah Deniz Gas Field to Turkey and Europe</t>
    </r>
  </si>
  <si>
    <r>
      <rPr>
        <b/>
        <sz val="10"/>
        <color theme="1"/>
        <rFont val="Arial"/>
        <family val="2"/>
      </rPr>
      <t>oil</t>
    </r>
    <r>
      <rPr>
        <sz val="10"/>
        <color theme="1"/>
        <rFont val="Arial"/>
        <family val="2"/>
      </rPr>
      <t>: liquefied petroleum gas  - gasoline/diesel distribution</t>
    </r>
  </si>
  <si>
    <r>
      <t xml:space="preserve">Oil: Electric Submersible Pump (ESP) for </t>
    </r>
    <r>
      <rPr>
        <b/>
        <sz val="10"/>
        <color theme="1"/>
        <rFont val="Arial"/>
        <family val="2"/>
      </rPr>
      <t>oil extraction</t>
    </r>
    <r>
      <rPr>
        <sz val="10"/>
        <color theme="1"/>
        <rFont val="Arial"/>
        <family val="2"/>
      </rPr>
      <t xml:space="preserve"> from wells. </t>
    </r>
  </si>
  <si>
    <r>
      <rPr>
        <b/>
        <sz val="10"/>
        <color rgb="FF333333"/>
        <rFont val="Arial"/>
        <family val="2"/>
      </rPr>
      <t>Gas: Tuz Golu gas storage expansion plant</t>
    </r>
    <r>
      <rPr>
        <sz val="10"/>
        <color rgb="FF333333"/>
        <rFont val="Arial"/>
        <family val="2"/>
      </rPr>
      <t xml:space="preserve">; including </t>
    </r>
    <r>
      <rPr>
        <b/>
        <sz val="10"/>
        <color rgb="FF333333"/>
        <rFont val="Arial"/>
        <family val="2"/>
      </rPr>
      <t>tramsmission</t>
    </r>
    <r>
      <rPr>
        <sz val="10"/>
        <color rgb="FF333333"/>
        <rFont val="Arial"/>
        <family val="2"/>
      </rPr>
      <t xml:space="preserve"> to grid and Brine discharge into Lake Tuz Golu.</t>
    </r>
  </si>
  <si>
    <t xml:space="preserve">Gas: 250MW greenfield combined-cycle gas turbine </t>
  </si>
  <si>
    <t>Gas power plants</t>
  </si>
  <si>
    <t>Gas: Guarantee for Naftogaz gas purchases</t>
  </si>
  <si>
    <t>Gas: 928 MW  gas power plant</t>
  </si>
  <si>
    <t>New gas-fired boilers; no consideration of anything other than gas for heating</t>
  </si>
  <si>
    <t xml:space="preserve">Gas: while there may be some EE improvements - this involves the building of new gas combined heat power plants; there is no proof of reduction in GHG emissions; not consideration of solar - gas hybrid systems </t>
  </si>
  <si>
    <t>Oil: liquefied petroleum gas  - gasoline/diesel distribution</t>
  </si>
  <si>
    <t>Oil: 74 MW heavy fuel oil power plant</t>
  </si>
  <si>
    <t>Oil: Heavy Fuel Oil - Thermal Power Generation</t>
  </si>
  <si>
    <t xml:space="preserve">Diadema II              </t>
  </si>
  <si>
    <t>Upstream Oil: production/extraction</t>
  </si>
  <si>
    <t>Upstream Oil and Gas: 15 exploration blocks</t>
  </si>
  <si>
    <t>Upstream Oil and Gas: exploration, development and production of oil and gas</t>
  </si>
  <si>
    <r>
      <t>Upstream Oil and gas  / oil field services / 2 oil pipelines and 1 gas pipeline,</t>
    </r>
    <r>
      <rPr>
        <b/>
        <sz val="10"/>
        <color theme="1"/>
        <rFont val="Arial"/>
        <family val="2"/>
      </rPr>
      <t xml:space="preserve"> 95 exploration blocks</t>
    </r>
  </si>
  <si>
    <t>Upstream Oil and Gas: exploration and production</t>
  </si>
  <si>
    <t>Gas: 1,000 MW natural gas, power generation</t>
  </si>
  <si>
    <t>Gas: 1,260 MW natural gas, power generation; Company: UNIT AND POLTEKS LIMITED</t>
  </si>
  <si>
    <t>Gas: natural gas, power generation; Company: Mahatat Al Zarqa Le Tawleed Al Takah Al Kahrabaieyaha</t>
  </si>
  <si>
    <t xml:space="preserve">Gas: 485MW combined cycle gas fired power plant </t>
  </si>
  <si>
    <t xml:space="preserve">Unit Zakho </t>
  </si>
  <si>
    <t xml:space="preserve">active </t>
  </si>
  <si>
    <t>Geothermal</t>
  </si>
  <si>
    <r>
      <rPr>
        <b/>
        <u/>
        <sz val="11"/>
        <rFont val="Calibri"/>
        <family val="2"/>
        <scheme val="minor"/>
      </rPr>
      <t xml:space="preserve">rural electrification </t>
    </r>
    <r>
      <rPr>
        <sz val="11"/>
        <rFont val="Calibri"/>
        <family val="2"/>
        <scheme val="minor"/>
      </rPr>
      <t>(probably solar, but doesn't specify, no project results)</t>
    </r>
  </si>
  <si>
    <r>
      <t>Working through FIs to provide lighting in</t>
    </r>
    <r>
      <rPr>
        <b/>
        <u/>
        <sz val="11"/>
        <rFont val="Calibri"/>
        <family val="2"/>
        <scheme val="minor"/>
      </rPr>
      <t xml:space="preserve"> rural Kenya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</si>
  <si>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Access to Basic Services in Rural Areas and Capacity Building Project </t>
    </r>
  </si>
  <si>
    <r>
      <rPr>
        <b/>
        <u/>
        <sz val="11"/>
        <rFont val="Calibri"/>
        <family val="2"/>
        <scheme val="minor"/>
      </rPr>
      <t>rural energy access</t>
    </r>
    <r>
      <rPr>
        <sz val="11"/>
        <rFont val="Calibri"/>
        <family val="2"/>
        <scheme val="minor"/>
      </rPr>
      <t>; SHS &amp; mini grids; according to ISR - target 55,000 people gain access through solar; so far 0 gained access</t>
    </r>
  </si>
  <si>
    <r>
      <t xml:space="preserve">No new energy access connections - institutional reform; rehabilitate </t>
    </r>
    <r>
      <rPr>
        <b/>
        <sz val="11"/>
        <rFont val="Calibri"/>
        <family val="2"/>
        <scheme val="minor"/>
      </rPr>
      <t>small hydropower plant</t>
    </r>
    <r>
      <rPr>
        <sz val="11"/>
        <rFont val="Calibri"/>
        <family val="2"/>
        <scheme val="minor"/>
      </rPr>
      <t xml:space="preserve"> (57% of funding)</t>
    </r>
  </si>
  <si>
    <r>
      <rPr>
        <b/>
        <sz val="11"/>
        <rFont val="Calibri"/>
        <family val="2"/>
        <scheme val="minor"/>
      </rPr>
      <t>equity</t>
    </r>
    <r>
      <rPr>
        <sz val="11"/>
        <rFont val="Calibri"/>
        <family val="2"/>
        <scheme val="minor"/>
      </rPr>
      <t>/loan and guarantee</t>
    </r>
  </si>
  <si>
    <t>Loan   (million USD)</t>
  </si>
  <si>
    <t>Off-grid Solar Access- targets an estimated 1.3 million people</t>
  </si>
  <si>
    <t>solar, rural and urban access</t>
  </si>
  <si>
    <r>
      <rPr>
        <b/>
        <sz val="11"/>
        <rFont val="Calibri"/>
        <family val="2"/>
        <scheme val="minor"/>
      </rPr>
      <t>rural energy access; off grid renewables (mainly solar)</t>
    </r>
    <r>
      <rPr>
        <sz val="11"/>
        <rFont val="Calibri"/>
        <family val="2"/>
        <scheme val="minor"/>
      </rPr>
      <t xml:space="preserve">; target 300,000 households (at 5 people per household) and 850 mini grids; 30,000 small businesses;  </t>
    </r>
    <r>
      <rPr>
        <b/>
        <sz val="11"/>
        <rFont val="Calibri"/>
        <family val="2"/>
        <scheme val="minor"/>
      </rPr>
      <t>solar-diesel hybrid mini grids - should it be counted as mixed energy?</t>
    </r>
  </si>
  <si>
    <t xml:space="preserve">Sustainable Energy Financing Program </t>
  </si>
  <si>
    <t>Pacific Islands (e.g., Fiji)</t>
  </si>
  <si>
    <t>Investment Project Finance, but really FI- risk sharing fund</t>
  </si>
  <si>
    <t>Asia Environmental Partners, L.P. [OLYMPUS CAPITAL HOLDINGS, ASIA (HONG KONG) LIMITED]</t>
  </si>
  <si>
    <t>fund to invest in 10 to 12 clean energy-RE projects or EE or waste management</t>
  </si>
  <si>
    <t>FI-Equity</t>
  </si>
  <si>
    <t xml:space="preserve">Energy Dev II </t>
  </si>
  <si>
    <t>Philippines</t>
  </si>
  <si>
    <t>geothermal</t>
  </si>
  <si>
    <t>Zorlu Pakistan</t>
  </si>
  <si>
    <t>56.4 MW wind farm</t>
  </si>
  <si>
    <t>Microvast Inc.</t>
  </si>
  <si>
    <t>battery technologies</t>
  </si>
  <si>
    <t>Geothermal Clean Energy Investment Project</t>
  </si>
  <si>
    <t>Geothermal Power plants for the four units of Ulubelu (UBL) 3&amp;4 and Lahendong (LHD) 5&amp;6 achieved commercial operations on
March 25, 2017.</t>
  </si>
  <si>
    <t>investment projct finance</t>
  </si>
  <si>
    <t>Second Rural Electrification and Renewable Energy Development Project</t>
  </si>
  <si>
    <t>Energy Access and RE</t>
  </si>
  <si>
    <t>Investment Project Finance - FI</t>
  </si>
  <si>
    <t>Energy Sector Development Project</t>
  </si>
  <si>
    <t>Papua New Guinea</t>
  </si>
  <si>
    <t>Renewable energy policy framework and large hydropower</t>
  </si>
  <si>
    <t xml:space="preserve">Investment Project Finance </t>
  </si>
  <si>
    <t>Azure Rooftoop</t>
  </si>
  <si>
    <t>2.5 MW rooftop solar power for gov. buildings</t>
  </si>
  <si>
    <t>Beijing Rooftop Solar Photovoltaic Scale-Up (Sunshine Schools) Project</t>
  </si>
  <si>
    <t>solar</t>
  </si>
  <si>
    <t>Bhilwara Captive</t>
  </si>
  <si>
    <t>20 MW wind power (not energy access)</t>
  </si>
  <si>
    <t>Acme Solar NSM</t>
  </si>
  <si>
    <t>100 MW &amp; 25 MW solar power plants</t>
  </si>
  <si>
    <t>Metro Power Company Limited</t>
  </si>
  <si>
    <t>50MW wind power generation plant</t>
  </si>
  <si>
    <t>$22.5 loan &amp; $3.26 equity</t>
  </si>
  <si>
    <t>DJEPL and UUPPL</t>
  </si>
  <si>
    <t>two wind farms with a combined capacity of 170 MW</t>
  </si>
  <si>
    <t>Second Rural Electrification and Renewable Energy Development Project - AF</t>
  </si>
  <si>
    <t>investment project finance - FI</t>
  </si>
  <si>
    <t>Accelerating Sustainable Private Investments in Renewable Energy (ASPIRE) Project</t>
  </si>
  <si>
    <t>Maldives</t>
  </si>
  <si>
    <t>IDA guarantee</t>
  </si>
  <si>
    <t>Kabeli-A Hydroelectric Project</t>
  </si>
  <si>
    <t>Nepal</t>
  </si>
  <si>
    <t xml:space="preserve"> hydropower : 37 MW</t>
  </si>
  <si>
    <t>Green Infra Wind</t>
  </si>
  <si>
    <t>undetermined RE projects, most likely Wind</t>
  </si>
  <si>
    <t>Thomas Lloyd RE</t>
  </si>
  <si>
    <t>Integrated solar (85 MW) and biomass (70 MW)</t>
  </si>
  <si>
    <t>Grid Solar and Energy Efficiency Project</t>
  </si>
  <si>
    <t>Gul Ahmed Wind Limited</t>
  </si>
  <si>
    <t>$11.7 loan &amp; $3.3 equity</t>
  </si>
  <si>
    <t>Tuvalu</t>
  </si>
  <si>
    <t>RE and EE; including solar and wind</t>
  </si>
  <si>
    <t>Tenaga Generasi</t>
  </si>
  <si>
    <t>49.5MW wind power project</t>
  </si>
  <si>
    <t>$22 loan &amp; $7.5 equity</t>
  </si>
  <si>
    <t>Hebei Rural Renewable Energy Development Project</t>
  </si>
  <si>
    <t>biogas</t>
  </si>
  <si>
    <t>OAWPL and OAPWPL</t>
  </si>
  <si>
    <t>two wind farms with a combined capacity of 197.4 MW</t>
  </si>
  <si>
    <t xml:space="preserve">GEC [Gia Lai Electricity JSC] </t>
  </si>
  <si>
    <t>Vietnam</t>
  </si>
  <si>
    <t>HFE Equity</t>
  </si>
  <si>
    <t>solar and wind</t>
  </si>
  <si>
    <t>Shared Infrastructure for Solar Parks Project</t>
  </si>
  <si>
    <t>Solar infrastructure</t>
  </si>
  <si>
    <t>Clean Max Equity</t>
  </si>
  <si>
    <t>solar service company</t>
  </si>
  <si>
    <t>Chint New Energy Development</t>
  </si>
  <si>
    <r>
      <t xml:space="preserve">financing facility to do solar projects outside China; </t>
    </r>
    <r>
      <rPr>
        <b/>
        <sz val="11"/>
        <color theme="1"/>
        <rFont val="Calibri"/>
        <family val="2"/>
        <scheme val="minor"/>
      </rPr>
      <t>actual projects not disclosed</t>
    </r>
  </si>
  <si>
    <t>Second Rural Electrification Project</t>
  </si>
  <si>
    <t>Vanuatu</t>
  </si>
  <si>
    <t>energy access: solar SHS and mini grids in rural locations</t>
  </si>
  <si>
    <t>IDA grant and loan</t>
  </si>
  <si>
    <t xml:space="preserve">FRV Solar India </t>
  </si>
  <si>
    <t>2 solar photovoltaic plants of 50 MW each</t>
  </si>
  <si>
    <t>Tina River Hydro Development Project</t>
  </si>
  <si>
    <t>Solomon Islands</t>
  </si>
  <si>
    <t>33.63 IDA grant and loan</t>
  </si>
  <si>
    <t>Sustainable Energy Development Project</t>
  </si>
  <si>
    <t>Marshal Islands</t>
  </si>
  <si>
    <t>Solar; 69% RE; 15% other energy; 7% administration' 9% transmission</t>
  </si>
  <si>
    <t>investment projct finance - IDA grant</t>
  </si>
  <si>
    <t>Concord New Energy Group Limited</t>
  </si>
  <si>
    <t>2 wind power plants; 100 MW each</t>
  </si>
  <si>
    <t>Rewa Actis</t>
  </si>
  <si>
    <t>solar within Rewa Ultra Mega Solar Park [no size]</t>
  </si>
  <si>
    <t>Rewa Mahindra</t>
  </si>
  <si>
    <t xml:space="preserve">250MWac solar power project (“the Project”) within Rewa Ultra Mega Solar Park </t>
  </si>
  <si>
    <t>Energy Dev III [CO: ENERGY DEVELOPMENT CORPORATION]</t>
  </si>
  <si>
    <t>geothermal - existing plants - rehabilitation and other management activities</t>
  </si>
  <si>
    <t>Azure RG</t>
  </si>
  <si>
    <t>solar power company</t>
  </si>
  <si>
    <t>Sindh Solar Energy Project</t>
  </si>
  <si>
    <t>solar: Utility-Scale Solar [not actually building it] and Distributed Solar</t>
  </si>
  <si>
    <t xml:space="preserve">15 MW hydropower </t>
  </si>
  <si>
    <r>
      <rPr>
        <b/>
        <sz val="11"/>
        <color theme="1"/>
        <rFont val="Calibri"/>
        <family val="2"/>
        <scheme val="minor"/>
      </rPr>
      <t>Solar and EE</t>
    </r>
    <r>
      <rPr>
        <sz val="11"/>
        <color theme="1"/>
        <rFont val="Calibri"/>
        <family val="2"/>
        <scheme val="minor"/>
      </rPr>
      <t>; ISR 2018: Component 1: Grid-connected Solar PV Farms Development:(Cost $54.00 M); Component 2: Distribution System Planning Loss Reduction:(Cost $88.00 M)</t>
    </r>
  </si>
  <si>
    <r>
      <t xml:space="preserve">increase renewable energy and efficient use of energy - </t>
    </r>
    <r>
      <rPr>
        <b/>
        <sz val="11"/>
        <rFont val="Calibri"/>
        <family val="2"/>
        <scheme val="minor"/>
      </rPr>
      <t>subprojects are not disclosed</t>
    </r>
    <r>
      <rPr>
        <sz val="11"/>
        <rFont val="Calibri"/>
        <family val="2"/>
        <scheme val="minor"/>
      </rPr>
      <t>;  Increased lending from local financial institutions for RE and EE equipment in the Recipient’s territory</t>
    </r>
  </si>
  <si>
    <r>
      <t xml:space="preserve">solar: </t>
    </r>
    <r>
      <rPr>
        <b/>
        <u/>
        <sz val="11"/>
        <rFont val="Calibri"/>
        <family val="2"/>
        <scheme val="minor"/>
      </rPr>
      <t>enable</t>
    </r>
    <r>
      <rPr>
        <sz val="11"/>
        <rFont val="Calibri"/>
        <family val="2"/>
        <scheme val="minor"/>
      </rPr>
      <t xml:space="preserve"> private sector investing in PV infrastructure development; Tariff Buy Down and potential funding shortfalls</t>
    </r>
  </si>
  <si>
    <r>
      <t xml:space="preserve">RE - small hydro, solar, wind - </t>
    </r>
    <r>
      <rPr>
        <b/>
        <sz val="11"/>
        <rFont val="Calibri"/>
        <family val="2"/>
        <scheme val="minor"/>
      </rPr>
      <t>actual projects not disclosed</t>
    </r>
  </si>
  <si>
    <t>Rotor Elektrik Uretim A.S</t>
  </si>
  <si>
    <t xml:space="preserve">135 MW wind farm </t>
  </si>
  <si>
    <t>ENSO HYDRO ENERGJI</t>
  </si>
  <si>
    <t>Albania</t>
  </si>
  <si>
    <t>small hydropower</t>
  </si>
  <si>
    <t>Karadzhalovo SPP</t>
  </si>
  <si>
    <t>Bulgaria</t>
  </si>
  <si>
    <t>Sibenik WPP</t>
  </si>
  <si>
    <t>Croatia</t>
  </si>
  <si>
    <t>43.7 MW wind</t>
  </si>
  <si>
    <t>Jelinak WPP</t>
  </si>
  <si>
    <t xml:space="preserve">wind 30 MW </t>
  </si>
  <si>
    <t>Alibunar WPP</t>
  </si>
  <si>
    <t>Serbia</t>
  </si>
  <si>
    <t>42 MW greenfield wind farm project</t>
  </si>
  <si>
    <t>Rudine WPP</t>
  </si>
  <si>
    <t>wind; 34.2 MW</t>
  </si>
  <si>
    <t>UniCredit BiH Renewable Energy</t>
  </si>
  <si>
    <t>Bosnia and Herzegovina</t>
  </si>
  <si>
    <t>FI - loan &amp; guarantee</t>
  </si>
  <si>
    <t xml:space="preserve">Akfen Energy </t>
  </si>
  <si>
    <t>Geothermal Development Project</t>
  </si>
  <si>
    <t>investment project finance - really an FI</t>
  </si>
  <si>
    <t>Dolovo Wind</t>
  </si>
  <si>
    <t>158 MW greenfield wind power plant</t>
  </si>
  <si>
    <t>Geothermal - Loan Facility for Resource Development</t>
  </si>
  <si>
    <t>Century Hydros</t>
  </si>
  <si>
    <t>2 small hydropower plants &lt; 10 MW</t>
  </si>
  <si>
    <t>San Jacinto</t>
  </si>
  <si>
    <t>Nicaragua</t>
  </si>
  <si>
    <t>72MW of capacity geothermal</t>
  </si>
  <si>
    <t>Eolo Wind Farm</t>
  </si>
  <si>
    <t>44 megawatt wind farm</t>
  </si>
  <si>
    <t>SunEdison CAP</t>
  </si>
  <si>
    <t>100 MW solar photovoltaic power plant</t>
  </si>
  <si>
    <t>SunEdison Merchant</t>
  </si>
  <si>
    <t>50 MW solar photovoltaic power plant</t>
  </si>
  <si>
    <t>Vento Brazil</t>
  </si>
  <si>
    <t>60 MWs of small hydro and 470 MWs of wind projects</t>
  </si>
  <si>
    <t>equity; 2.7% ownership</t>
  </si>
  <si>
    <t>La Huayca II</t>
  </si>
  <si>
    <t>30 MW solar photovoltaic power plant Note: no feed-in tariff, no subsidized tariff</t>
  </si>
  <si>
    <t>Enel Wind Brazil</t>
  </si>
  <si>
    <t>12 wind power plants for total 342MW</t>
  </si>
  <si>
    <t>Energía Eólica de Honduras S.A.</t>
  </si>
  <si>
    <t>Honduras</t>
  </si>
  <si>
    <t>126 megawatt wind park</t>
  </si>
  <si>
    <t>Luz del Norte</t>
  </si>
  <si>
    <t>141 MW-ac solar photovoltaic power plant</t>
  </si>
  <si>
    <t xml:space="preserve">Pacifico Solar [SunEdison HON3] </t>
  </si>
  <si>
    <t>3 solar PV power plant = 80 MW</t>
  </si>
  <si>
    <t>BMR Wind [Blue Mountain Renewables LLC ]</t>
  </si>
  <si>
    <t>34 MW greenfield wind power plant</t>
  </si>
  <si>
    <t xml:space="preserve"> Penonome wind power plant phase II </t>
  </si>
  <si>
    <t>215 MW of installed wind power capacity; wind power plant</t>
  </si>
  <si>
    <t>$66 loan; $20 equity; $3 guarantee</t>
  </si>
  <si>
    <t>Valle Solar PV</t>
  </si>
  <si>
    <t>70 MWp solar PV power plant</t>
  </si>
  <si>
    <t>ENERGIA CINCO ESTRELLAS SA</t>
  </si>
  <si>
    <t>61MWdc (50MWac) greenfield photovoltaic power plant</t>
  </si>
  <si>
    <t>Renewable Energy for Rural Areas Project</t>
  </si>
  <si>
    <t>investmen project finance</t>
  </si>
  <si>
    <t>Consorcio RE</t>
  </si>
  <si>
    <t>targets small non-conventional RE</t>
  </si>
  <si>
    <t>FI-loan</t>
  </si>
  <si>
    <t>SunEdison PV Solar Power</t>
  </si>
  <si>
    <t>4 solar PV power plant = 80 MW</t>
  </si>
  <si>
    <t>FODER - Argentina Renewable Fund Guarantee</t>
  </si>
  <si>
    <t>Guarantee - FI</t>
  </si>
  <si>
    <t>CP Achiras S.A.</t>
  </si>
  <si>
    <t>48MW wind power plant; transmission to grid</t>
  </si>
  <si>
    <t>La Castellana</t>
  </si>
  <si>
    <t>100.8MW wind power plant; transmission to grid</t>
  </si>
  <si>
    <t>Parques Eólicos del Caribe S.A</t>
  </si>
  <si>
    <t>Dominican Republic</t>
  </si>
  <si>
    <t>50 MW greenfield wind power plant</t>
  </si>
  <si>
    <t xml:space="preserve">Renewable Fund Guarantee </t>
  </si>
  <si>
    <t>Vientos Los Hercules</t>
  </si>
  <si>
    <t>97.2MW wind farm</t>
  </si>
  <si>
    <t xml:space="preserve">guarantee  </t>
  </si>
  <si>
    <r>
      <t xml:space="preserve">RE energy - </t>
    </r>
    <r>
      <rPr>
        <b/>
        <sz val="11"/>
        <color theme="1"/>
        <rFont val="Calibri"/>
        <family val="2"/>
        <scheme val="minor"/>
      </rPr>
      <t>subprojects not disclosed</t>
    </r>
  </si>
  <si>
    <t>Daehan Wind Power Company</t>
  </si>
  <si>
    <t>51.75MW (installed capacity) wind farm</t>
  </si>
  <si>
    <t>Masdar Jordan</t>
  </si>
  <si>
    <t>200MWac solar plant</t>
  </si>
  <si>
    <t>FRV Solar Jordan</t>
  </si>
  <si>
    <t>50MW solar photovoltaic (PV) plant</t>
  </si>
  <si>
    <t>Jordan Solar One</t>
  </si>
  <si>
    <t>20 MW solar PV power plant</t>
  </si>
  <si>
    <t>Arabia One Solar</t>
  </si>
  <si>
    <t>10 MW solar PV power plant</t>
  </si>
  <si>
    <t>Shamsuna PV</t>
  </si>
  <si>
    <t>Adenium Jordan-1</t>
  </si>
  <si>
    <t>3x10 MW solar PV power plants</t>
  </si>
  <si>
    <t>Adenium Solar Jordan</t>
  </si>
  <si>
    <t>Falcon PV</t>
  </si>
  <si>
    <t>21 MW solar PV power plant</t>
  </si>
  <si>
    <t>Tafila Wind</t>
  </si>
  <si>
    <t>117 MW wind farm</t>
  </si>
  <si>
    <t>PRICO Operations Rooftop Solar</t>
  </si>
  <si>
    <t>West Bank &amp; Gaza</t>
  </si>
  <si>
    <t>7 MWp rooftop solar photovoltaic (PV) power plant</t>
  </si>
  <si>
    <t>gaurantee</t>
  </si>
  <si>
    <t>Emergency Electricity Access Project</t>
  </si>
  <si>
    <t>Yemen</t>
  </si>
  <si>
    <t>energy access: off grid solar</t>
  </si>
  <si>
    <t>IDA - grant</t>
  </si>
  <si>
    <t>Mocha Wind Park Project</t>
  </si>
  <si>
    <t>60 MW Wind power</t>
  </si>
  <si>
    <t>Note: should not have been included in Active portfolio</t>
  </si>
  <si>
    <r>
      <rPr>
        <b/>
        <sz val="11"/>
        <color theme="1"/>
        <rFont val="Calibri"/>
        <family val="2"/>
        <scheme val="minor"/>
      </rPr>
      <t>Energy Access - distributed renewables</t>
    </r>
    <r>
      <rPr>
        <sz val="11"/>
        <color theme="1"/>
        <rFont val="Calibri"/>
        <family val="2"/>
        <scheme val="minor"/>
      </rPr>
      <t>, solar home systems and water heaters, etc…</t>
    </r>
  </si>
  <si>
    <t>WBG Division</t>
  </si>
  <si>
    <t>WBG Instrument</t>
  </si>
  <si>
    <t xml:space="preserve">Ambuklao Binga </t>
  </si>
  <si>
    <t>rehabilitation and increase capacity of two hydropower plants = Ambuklao from 75 MW to 105 MW and Binga from 100 MW to 120 MW</t>
  </si>
  <si>
    <t>Laraib Energy</t>
  </si>
  <si>
    <t xml:space="preserve">84 MW greenfield, run-of-river hydroelectric power </t>
  </si>
  <si>
    <t>Trung Son Hydropower Project</t>
  </si>
  <si>
    <t>260 MW hydropower plant, began operation in September 2017</t>
  </si>
  <si>
    <t>Upper Cisokan Pumped Storage (UCPS) Power Project</t>
  </si>
  <si>
    <t>2 large hydropower plants and transmission lines</t>
  </si>
  <si>
    <t>Vishnugad Pipalkoti Hydro Electric Project</t>
  </si>
  <si>
    <t>444 MW hydropower plant</t>
  </si>
  <si>
    <t>Tarbela Fourth Extension Hydropower Project</t>
  </si>
  <si>
    <t>IDA ($440) &amp; IBRD ($400)</t>
  </si>
  <si>
    <t>6,300 MW with planned expansion</t>
  </si>
  <si>
    <t>Star Hydro Power</t>
  </si>
  <si>
    <t>147 MW hydroelectric power plant</t>
  </si>
  <si>
    <t>Asahan 1 Hydroelectric Power Plant</t>
  </si>
  <si>
    <t>180 MW run-of-river hydroelectric power plant</t>
  </si>
  <si>
    <t>$75 loan; equity $7.5</t>
  </si>
  <si>
    <t>Dasu Hydropower Stage I Project</t>
  </si>
  <si>
    <t>2,160 MW hydropower facility</t>
  </si>
  <si>
    <t>Rajamandala Hydropower Project</t>
  </si>
  <si>
    <t>47 MW hydropower plant</t>
  </si>
  <si>
    <t>Gulpur Hydro</t>
  </si>
  <si>
    <t>102MW run-of-the-river hydro power plant</t>
  </si>
  <si>
    <t>Gulpur Hydropower Project</t>
  </si>
  <si>
    <t>Power Sector Reform and Sustainable Hydropower Development Project</t>
  </si>
  <si>
    <t>preparation of 2 hydropower projects (344 MW &amp; 30 MW) and policy reforms</t>
  </si>
  <si>
    <t>Dam Rehabilitation and Safety Improvement Project</t>
  </si>
  <si>
    <t>not sure it is only for rehabilitation; some large dams involved</t>
  </si>
  <si>
    <t>Investment project finance</t>
  </si>
  <si>
    <t>Hoi Xuan Hydropower Project</t>
  </si>
  <si>
    <t>102-megawatt hydropower plant</t>
  </si>
  <si>
    <t>Mekong Integrated Water Resources Management Project- Phase III</t>
  </si>
  <si>
    <t>Cambodia</t>
  </si>
  <si>
    <t>Karot Hydro</t>
  </si>
  <si>
    <t>720 MW hydropower plant</t>
  </si>
  <si>
    <t xml:space="preserve">Additional Financing for the Tarbela Fourth Extension Hydropower Project </t>
  </si>
  <si>
    <t xml:space="preserve">IBRD </t>
  </si>
  <si>
    <t>Second Phase of Dam Operational Improvement and Safety Project</t>
  </si>
  <si>
    <t>Additional Financing for Mekong Integrated Water Resources Management Project</t>
  </si>
  <si>
    <t>Lao</t>
  </si>
  <si>
    <t xml:space="preserve">Undecided if this should be counted as large hydro; it is not included in totals for FY2018 </t>
  </si>
  <si>
    <t xml:space="preserve"> large hydropower</t>
  </si>
  <si>
    <t>Pamir Energy Development</t>
  </si>
  <si>
    <t>Tajikistan</t>
  </si>
  <si>
    <t>loan ($4.5) &amp; equity ($3.5)</t>
  </si>
  <si>
    <t>Paravani</t>
  </si>
  <si>
    <t>Georgia</t>
  </si>
  <si>
    <t>87 MW run-of river hydro power plant</t>
  </si>
  <si>
    <t>Energji Ashta Shpk</t>
  </si>
  <si>
    <t>53 MW hydropower</t>
  </si>
  <si>
    <t>KURUM INTERNATIONAL SH.A.</t>
  </si>
  <si>
    <t>rehabilitation of hydropower plants; not sure of individual sizes</t>
  </si>
  <si>
    <t>Adjaristsqali Georgia LLC</t>
  </si>
  <si>
    <t xml:space="preserve">2 HPP schemes: the 178 MW Shuakhevi HPP and the 6 MW Skhalta HPP </t>
  </si>
  <si>
    <t>$71 loan &amp; $34 equity</t>
  </si>
  <si>
    <t>Adjaristsqali Hydro Project</t>
  </si>
  <si>
    <t>Karaca Hydro</t>
  </si>
  <si>
    <t>large hydro</t>
  </si>
  <si>
    <t>Vorotan Debt [CONTOURGLOBAL HYDRO CASCADE ]</t>
  </si>
  <si>
    <t>First Phase of Nurek Hydropower Rehabilitation Project</t>
  </si>
  <si>
    <t>rehabilitate and restore the generating capacity of three power generating units of Nurek hydropower plant</t>
  </si>
  <si>
    <t>investment projecct finance</t>
  </si>
  <si>
    <t xml:space="preserve">La Confluencia </t>
  </si>
  <si>
    <t xml:space="preserve">158 MW run-of-the-river hydro power plant </t>
  </si>
  <si>
    <t>Reventazon HPP</t>
  </si>
  <si>
    <t>Costa Rica</t>
  </si>
  <si>
    <t>large hydropower according to IFC</t>
  </si>
  <si>
    <t>La Vegona</t>
  </si>
  <si>
    <r>
      <t>Mixed:</t>
    </r>
    <r>
      <rPr>
        <b/>
        <u/>
        <sz val="11"/>
        <rFont val="Calibri"/>
        <family val="2"/>
        <scheme val="minor"/>
      </rPr>
      <t xml:space="preserve"> urban energy access</t>
    </r>
    <r>
      <rPr>
        <sz val="11"/>
        <rFont val="Calibri"/>
        <family val="2"/>
        <scheme val="minor"/>
      </rPr>
      <t xml:space="preserve"> ($20 million, support for transmission) reporting </t>
    </r>
    <r>
      <rPr>
        <b/>
        <sz val="11"/>
        <rFont val="Calibri"/>
        <family val="2"/>
        <scheme val="minor"/>
      </rPr>
      <t>17,200 new connections</t>
    </r>
    <r>
      <rPr>
        <sz val="11"/>
        <rFont val="Calibri"/>
        <family val="2"/>
        <scheme val="minor"/>
      </rPr>
      <t xml:space="preserve"> (see definition above) and</t>
    </r>
    <r>
      <rPr>
        <b/>
        <u/>
        <sz val="11"/>
        <rFont val="Calibri"/>
        <family val="2"/>
        <scheme val="minor"/>
      </rPr>
      <t xml:space="preserve"> heavy fuel oil</t>
    </r>
    <r>
      <rPr>
        <sz val="11"/>
        <rFont val="Calibri"/>
        <family val="2"/>
        <scheme val="minor"/>
      </rPr>
      <t xml:space="preserve"> ( $11 million, construction of off loading dock, storage and pipeline completed)</t>
    </r>
  </si>
  <si>
    <r>
      <rPr>
        <b/>
        <sz val="11"/>
        <rFont val="Calibri"/>
        <family val="2"/>
        <scheme val="minor"/>
      </rPr>
      <t xml:space="preserve">Mixed: </t>
    </r>
    <r>
      <rPr>
        <sz val="11"/>
        <rFont val="Calibri"/>
        <family val="2"/>
        <scheme val="minor"/>
      </rPr>
      <t>rural electrification; hybrid systems mix of RE and FF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</si>
  <si>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gas power plants and hydropower plants; privatization</t>
    </r>
  </si>
  <si>
    <r>
      <rPr>
        <b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potential oil and gas subprojects; Note: ISR report does not disclose subprojects assisted by this 500 million FI loan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</si>
  <si>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energy access on-grid and off-grid</t>
    </r>
  </si>
  <si>
    <r>
      <rPr>
        <b/>
        <u/>
        <sz val="11"/>
        <rFont val="Calibri"/>
        <family val="2"/>
        <scheme val="minor"/>
      </rPr>
      <t>Mixed</t>
    </r>
    <r>
      <rPr>
        <sz val="11"/>
        <rFont val="Calibri"/>
        <family val="2"/>
        <scheme val="minor"/>
      </rPr>
      <t>: see below, distribution of additional finance includes: 50% transmission (</t>
    </r>
    <r>
      <rPr>
        <b/>
        <u/>
        <sz val="11"/>
        <rFont val="Calibri"/>
        <family val="2"/>
        <scheme val="minor"/>
      </rPr>
      <t>access- connecting new commercial, industrial and domestic customers</t>
    </r>
    <r>
      <rPr>
        <sz val="11"/>
        <rFont val="Calibri"/>
        <family val="2"/>
        <scheme val="minor"/>
      </rPr>
      <t xml:space="preserve">); 25% general energy sector; </t>
    </r>
    <r>
      <rPr>
        <b/>
        <sz val="11"/>
        <rFont val="Calibri"/>
        <family val="2"/>
        <scheme val="minor"/>
      </rPr>
      <t>15% thermal power generation (HFO)</t>
    </r>
    <r>
      <rPr>
        <sz val="11"/>
        <rFont val="Calibri"/>
        <family val="2"/>
        <scheme val="minor"/>
      </rPr>
      <t>; 10% hydropower</t>
    </r>
  </si>
  <si>
    <r>
      <rPr>
        <b/>
        <sz val="11"/>
        <rFont val="Calibri"/>
        <family val="2"/>
        <scheme val="minor"/>
      </rPr>
      <t>Mixed</t>
    </r>
    <r>
      <rPr>
        <sz val="11"/>
        <rFont val="Calibri"/>
        <family val="2"/>
        <scheme val="minor"/>
      </rPr>
      <t>: energy finance</t>
    </r>
  </si>
  <si>
    <r>
      <rPr>
        <b/>
        <sz val="11"/>
        <rFont val="Calibri"/>
        <family val="2"/>
        <scheme val="minor"/>
      </rPr>
      <t xml:space="preserve">Mixed: Coal and RE </t>
    </r>
    <r>
      <rPr>
        <sz val="11"/>
        <rFont val="Calibri"/>
        <family val="2"/>
        <scheme val="minor"/>
      </rPr>
      <t xml:space="preserve"> (MIGA is claiming they only want there guaranteed loans to go towards the transmission projects within the portfolio -a large porportion of transmission is for new coal power plants and funds are fungible, debt service to coal plants is enormous starting in 2019 ) </t>
    </r>
  </si>
  <si>
    <r>
      <rPr>
        <b/>
        <u/>
        <sz val="11"/>
        <rFont val="Calibri"/>
        <family val="2"/>
        <scheme val="minor"/>
      </rPr>
      <t>Mixed RE and LNG</t>
    </r>
    <r>
      <rPr>
        <sz val="11"/>
        <rFont val="Calibri"/>
        <family val="2"/>
        <scheme val="minor"/>
      </rPr>
      <t xml:space="preserve">. improve Urban electricity services through improvements to transmission; increase private sector investment; policy reform advice on renewables and LNG. 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</si>
  <si>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Uganda power generation assets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</si>
  <si>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rural electrification</t>
    </r>
  </si>
  <si>
    <r>
      <rPr>
        <b/>
        <sz val="11"/>
        <rFont val="Calibri"/>
        <family val="2"/>
        <scheme val="minor"/>
      </rPr>
      <t>Mixed</t>
    </r>
    <r>
      <rPr>
        <sz val="11"/>
        <rFont val="Calibri"/>
        <family val="2"/>
        <scheme val="minor"/>
      </rPr>
      <t>: energy access - have not read docs (not focused on sources or off grid) RE strategy</t>
    </r>
  </si>
  <si>
    <r>
      <rPr>
        <b/>
        <sz val="11"/>
        <rFont val="Calibri"/>
        <family val="2"/>
        <scheme val="minor"/>
      </rPr>
      <t>Mixed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 xml:space="preserve">Diesel </t>
    </r>
    <r>
      <rPr>
        <sz val="11"/>
        <rFont val="Calibri"/>
        <family val="2"/>
        <scheme val="minor"/>
      </rPr>
      <t xml:space="preserve">and renewable - solar; support to IPP; </t>
    </r>
    <r>
      <rPr>
        <b/>
        <sz val="11"/>
        <rFont val="Calibri"/>
        <family val="2"/>
        <scheme val="minor"/>
      </rPr>
      <t>Solar/diesel mini-grids; energy efficiency</t>
    </r>
  </si>
  <si>
    <r>
      <rPr>
        <b/>
        <u/>
        <sz val="11"/>
        <rFont val="Calibri"/>
        <family val="2"/>
        <scheme val="minor"/>
      </rPr>
      <t xml:space="preserve">Additional Financing </t>
    </r>
    <r>
      <rPr>
        <sz val="11"/>
        <rFont val="Calibri"/>
        <family val="2"/>
        <scheme val="minor"/>
      </rPr>
      <t xml:space="preserve">Infrastructure Finance/Public Private Partnership Project (IFPPP) </t>
    </r>
  </si>
  <si>
    <r>
      <rPr>
        <b/>
        <u/>
        <sz val="11"/>
        <rFont val="Calibri"/>
        <family val="2"/>
        <scheme val="minor"/>
      </rPr>
      <t>Mixed (including coal):</t>
    </r>
    <r>
      <rPr>
        <sz val="11"/>
        <rFont val="Calibri"/>
        <family val="2"/>
        <scheme val="minor"/>
      </rPr>
      <t xml:space="preserve"> PPP transaction advisor, contracts, regulations (2013 PPP Act)- At least 4 recent oil and gas power plants and 3 oil &amp; gas projects up for bid; and</t>
    </r>
    <r>
      <rPr>
        <b/>
        <sz val="11"/>
        <rFont val="Calibri"/>
        <family val="2"/>
        <scheme val="minor"/>
      </rPr>
      <t xml:space="preserve"> Lamu Coal Plant, Kitui Coal Plant 960 MW (PPP &amp; IPP)</t>
    </r>
  </si>
  <si>
    <r>
      <rPr>
        <b/>
        <sz val="11"/>
        <rFont val="Calibri"/>
        <family val="2"/>
        <scheme val="minor"/>
      </rPr>
      <t>Mixed</t>
    </r>
    <r>
      <rPr>
        <sz val="11"/>
        <rFont val="Calibri"/>
        <family val="2"/>
        <scheme val="minor"/>
      </rPr>
      <t>: Refinancing of existing KenGen loans  [Bank claims RE but existing loans are mixed with fossil fuels]</t>
    </r>
  </si>
  <si>
    <r>
      <rPr>
        <b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No new connections -  rehabilitation of existing distribution networks and auxiliaries of generation plants</t>
    </r>
  </si>
  <si>
    <r>
      <rPr>
        <b/>
        <sz val="11"/>
        <rFont val="Calibri"/>
        <family val="2"/>
        <scheme val="minor"/>
      </rPr>
      <t xml:space="preserve">Mixed: urban access </t>
    </r>
    <r>
      <rPr>
        <sz val="11"/>
        <rFont val="Calibri"/>
        <family val="2"/>
        <scheme val="minor"/>
      </rPr>
      <t xml:space="preserve">and potential rural access. Finance mainly for rehab of </t>
    </r>
    <r>
      <rPr>
        <b/>
        <sz val="11"/>
        <rFont val="Calibri"/>
        <family val="2"/>
        <scheme val="minor"/>
      </rPr>
      <t>Large hydropower and transmission/distribution</t>
    </r>
    <r>
      <rPr>
        <sz val="11"/>
        <rFont val="Calibri"/>
        <family val="2"/>
        <scheme val="minor"/>
      </rPr>
      <t xml:space="preserve">- subprojects not disclosed </t>
    </r>
  </si>
  <si>
    <t>Indonesia Infrastructure Finance Facility Project - Additional Finance</t>
  </si>
  <si>
    <t>PT INDONESIA INFRASTRUCTURE FINANCE</t>
  </si>
  <si>
    <t>equity (20%)</t>
  </si>
  <si>
    <t>Fifth Power System Development Project</t>
  </si>
  <si>
    <t>Applied Solar</t>
  </si>
  <si>
    <t>$15 loan &amp; $6 equity</t>
  </si>
  <si>
    <t>Indonesia Infrastructure Guarantee Fund (IIGF) Project</t>
  </si>
  <si>
    <t>Investment Project Finance - Really an FI</t>
  </si>
  <si>
    <t>IIF A &amp; B Loan II   [PT INDONESIA INFRASTRUCTURE FINANCE]</t>
  </si>
  <si>
    <t>Citizens’ Charter Afghanistan Project</t>
  </si>
  <si>
    <t>Afghanistan</t>
  </si>
  <si>
    <t>Indonesia Infrastructure Finance Facility Project</t>
  </si>
  <si>
    <t>Electricity Access and Renewable Energy Expansion Project</t>
  </si>
  <si>
    <t>10.3 IDA grant and loan</t>
  </si>
  <si>
    <t>Sustainable Energy Development and Access Project</t>
  </si>
  <si>
    <t>Micronesia</t>
  </si>
  <si>
    <t>Investment Project Finance - IDA Grant</t>
  </si>
  <si>
    <t>Mixed: hybrid solar - diesel generator for telecom towers</t>
  </si>
  <si>
    <t xml:space="preserve">Mixed financing: Sector listed by IFC is Oil, gas and mining; </t>
  </si>
  <si>
    <t xml:space="preserve">BTPN Loan II [PT. Bank Tabungan Pensiunan Nasional Tbk]  </t>
  </si>
  <si>
    <t xml:space="preserve"> FI - IDA grant</t>
  </si>
  <si>
    <t>Mixed: Sub-projects in Conventional FF and RE Energy Access: Service Standards Grants:(Cost $385.55 M)  16 urban energy projects that are not listed as RE</t>
  </si>
  <si>
    <t>Mixed: RE, solar and oil.  Expand access</t>
  </si>
  <si>
    <t>Mixed energy funding; undisclosed sub-projects: IIF provides financial products which meet the needs of infrastructure PPP and wholly private projects.</t>
  </si>
  <si>
    <t xml:space="preserve">Mixed: see notes on IIF (IFC project): natural gas and renewable projects </t>
  </si>
  <si>
    <t>loan - FI</t>
  </si>
  <si>
    <t>Green Energy for Low-Carbon City Project in Shanghai</t>
  </si>
  <si>
    <t>National Electrification Project</t>
  </si>
  <si>
    <t xml:space="preserve">Mixed Access: grid extension and off-grid solar; </t>
  </si>
  <si>
    <t>China Three Gorges South Asia Investment Limited</t>
  </si>
  <si>
    <t>Mixed: large hydro power (1820MW in two large hydro projects), solar and wind portfolio</t>
  </si>
  <si>
    <t xml:space="preserve">Regional Sustainable Energy Industry Development Project </t>
  </si>
  <si>
    <t>Pacific Islands</t>
  </si>
  <si>
    <t>No information or documents provided</t>
  </si>
  <si>
    <t>energy sector master plans; assistance to new energy operations (not enough info to determine what type of energy) - the Bank categorises the operation as 100% solar energy, but it is mixed and does not provide information.</t>
  </si>
  <si>
    <t>Canvest Environmental Protection Group</t>
  </si>
  <si>
    <t>Waste to Energy</t>
  </si>
  <si>
    <t>equity: 4.9% owner; plus loan</t>
  </si>
  <si>
    <t>Canvest WTE</t>
  </si>
  <si>
    <t>DPF/TA (million USD)</t>
  </si>
  <si>
    <t>Hebei Clean Heating Project</t>
  </si>
  <si>
    <t xml:space="preserve">Shandong Energy Efficiency Project </t>
  </si>
  <si>
    <t>Subprojects not disclosed</t>
  </si>
  <si>
    <t>investment projct finance; really an FI</t>
  </si>
  <si>
    <t>Energy Efficiency for Industrial Enterprises (VEEIE)</t>
  </si>
  <si>
    <t>Energy Efficiency Investment Lending</t>
  </si>
  <si>
    <t xml:space="preserve">Energy Efficiency Scale-Up Program </t>
  </si>
  <si>
    <t>Energy efficiency  - demand side</t>
  </si>
  <si>
    <t>Investment Project Finance and guarantees</t>
  </si>
  <si>
    <t>Ulaanbaatar Clean Air Project</t>
  </si>
  <si>
    <t>Innovative Financing for Air Pollution Control in Jing-Jin-Ji</t>
  </si>
  <si>
    <t xml:space="preserve">Hebei Air Pollution Prevention and Control Program (HAP) [move to EE?] </t>
  </si>
  <si>
    <t>Note: not RE or FF but positive......Emissions reductions: deployment of clean stoves (also cleaner buses instead of diesel buses).  Only about $130 million has been disbursed - not clear what of $500 million would go to clean energy alternatives.  About 200,000 stoves from these eligible models
have already been deployed. Note: WB states: These results have to be verified by the 3rd-party before they are accepted and recorded</t>
  </si>
  <si>
    <t>P for R</t>
  </si>
  <si>
    <t>Mixed: Improve performance &amp; delivery/transimission</t>
  </si>
  <si>
    <t>Mixed: Urban energy access  - transmission</t>
  </si>
  <si>
    <t>Second Power Transmission Development Project</t>
  </si>
  <si>
    <t>transmission focus - note: actual sub-projects are not disclosed.  Note: consider reducing total funding because part of it was dropped.</t>
  </si>
  <si>
    <t>Power Grid Improvement Project</t>
  </si>
  <si>
    <t>EdL Rural Electrification</t>
  </si>
  <si>
    <t>Energy access: grid extension</t>
  </si>
  <si>
    <t>Transmission Efficiency Project</t>
  </si>
  <si>
    <t xml:space="preserve">transmission  </t>
  </si>
  <si>
    <t>Second Energy Sector Project</t>
  </si>
  <si>
    <t>Scaling up Urban Upgrading Project</t>
  </si>
  <si>
    <t>provision of metered domestic connections for electricity and public lighting in residential lanes and streets; [ looks like only 6% is planned for electricity transmission, consider changing amount to reflect]</t>
  </si>
  <si>
    <t xml:space="preserve">Investment Projct Finance </t>
  </si>
  <si>
    <t>Power System Reliability and Efficiency Improvement Project</t>
  </si>
  <si>
    <t>Rural Electricity Transmission and Distribution Project</t>
  </si>
  <si>
    <t>Jharkhand Power System Improvement Project</t>
  </si>
  <si>
    <t>upgrade transmission lines and substations; improve capacity of utility; [government is currently trying to re-tender Tailija UMPP (mega coal plant) ]</t>
  </si>
  <si>
    <t>Andhra Pradesh 24X7 Power for All Project</t>
  </si>
  <si>
    <t>North Eastern Region Power System Improvement Project</t>
  </si>
  <si>
    <t>Power Grid</t>
  </si>
  <si>
    <t>power grid - transmission [is respoinsible for building and maintaining Tata Mundra's transmission lines 4,000 MW coal power plant]</t>
  </si>
  <si>
    <t>Powergrid Equity</t>
  </si>
  <si>
    <t>Additional Financing for the Nepal-India Electricity Transmission and Trade Project</t>
  </si>
  <si>
    <t>Transmission</t>
  </si>
  <si>
    <t>specific investment loan</t>
  </si>
  <si>
    <t>National Transmission and Modernization Project</t>
  </si>
  <si>
    <t xml:space="preserve">Transmission upgrades; </t>
  </si>
  <si>
    <t>Electricity Transmission and Trade Project for Central Asia and South Asia (CASA 1000)</t>
  </si>
  <si>
    <t>Central and South Asia</t>
  </si>
  <si>
    <t>loan and grant</t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</si>
  <si>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transmission and distribution; </t>
    </r>
    <r>
      <rPr>
        <b/>
        <u/>
        <sz val="11"/>
        <rFont val="Calibri"/>
        <family val="2"/>
        <scheme val="minor"/>
      </rPr>
      <t xml:space="preserve">urban energy access </t>
    </r>
    <r>
      <rPr>
        <sz val="11"/>
        <rFont val="Calibri"/>
        <family val="2"/>
        <scheme val="minor"/>
      </rPr>
      <t>for  324,000 people</t>
    </r>
  </si>
  <si>
    <r>
      <rPr>
        <b/>
        <sz val="11"/>
        <rFont val="Calibri"/>
        <family val="2"/>
        <scheme val="minor"/>
      </rPr>
      <t>Transmission network</t>
    </r>
    <r>
      <rPr>
        <sz val="11"/>
        <rFont val="Calibri"/>
        <family val="2"/>
        <scheme val="minor"/>
      </rPr>
      <t xml:space="preserve">:  There are 19 planned coal power plants so some of this transmission is surely for </t>
    </r>
    <r>
      <rPr>
        <b/>
        <sz val="11"/>
        <rFont val="Calibri"/>
        <family val="2"/>
        <scheme val="minor"/>
      </rPr>
      <t>coal. Note: new Matarbari Coal Plant in eastern region.</t>
    </r>
  </si>
  <si>
    <r>
      <rPr>
        <b/>
        <sz val="11"/>
        <rFont val="Calibri"/>
        <family val="2"/>
        <scheme val="minor"/>
      </rPr>
      <t>Energy Access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transmission</t>
    </r>
    <r>
      <rPr>
        <sz val="11"/>
        <rFont val="Calibri"/>
        <family val="2"/>
        <scheme val="minor"/>
      </rPr>
      <t xml:space="preserve"> and substation upgrades; Rural distribution</t>
    </r>
  </si>
  <si>
    <r>
      <rPr>
        <b/>
        <sz val="11"/>
        <rFont val="Calibri"/>
        <family val="2"/>
        <scheme val="minor"/>
      </rPr>
      <t>transmission between states</t>
    </r>
    <r>
      <rPr>
        <sz val="11"/>
        <rFont val="Calibri"/>
        <family val="2"/>
        <scheme val="minor"/>
      </rPr>
      <t xml:space="preserve"> [Note: Tata Mundra has requested and need to be able to sell its surplus electricity outside the state otherwise it operates at a loss currently.]</t>
    </r>
  </si>
  <si>
    <r>
      <t xml:space="preserve">power grid - </t>
    </r>
    <r>
      <rPr>
        <b/>
        <sz val="11"/>
        <rFont val="Calibri"/>
        <family val="2"/>
        <scheme val="minor"/>
      </rPr>
      <t>transmission</t>
    </r>
  </si>
  <si>
    <r>
      <rPr>
        <b/>
        <sz val="11"/>
        <rFont val="Calibri"/>
        <family val="2"/>
        <scheme val="minor"/>
      </rPr>
      <t>Transmission</t>
    </r>
    <r>
      <rPr>
        <sz val="11"/>
        <rFont val="Calibri"/>
        <family val="2"/>
        <scheme val="minor"/>
      </rPr>
      <t xml:space="preserve">: to create the conditions for sustainable electricity trade between the Central Asian countries of </t>
    </r>
    <r>
      <rPr>
        <b/>
        <sz val="11"/>
        <rFont val="Calibri"/>
        <family val="2"/>
        <scheme val="minor"/>
      </rPr>
      <t>Tajikistan</t>
    </r>
    <r>
      <rPr>
        <sz val="11"/>
        <rFont val="Calibri"/>
        <family val="2"/>
        <scheme val="minor"/>
      </rPr>
      <t xml:space="preserve"> and </t>
    </r>
    <r>
      <rPr>
        <b/>
        <sz val="11"/>
        <rFont val="Calibri"/>
        <family val="2"/>
        <scheme val="minor"/>
      </rPr>
      <t>Kyrgyz Republic</t>
    </r>
    <r>
      <rPr>
        <sz val="11"/>
        <rFont val="Calibri"/>
        <family val="2"/>
        <scheme val="minor"/>
      </rPr>
      <t xml:space="preserve"> and the South Asian countries of </t>
    </r>
    <r>
      <rPr>
        <b/>
        <sz val="11"/>
        <rFont val="Calibri"/>
        <family val="2"/>
        <scheme val="minor"/>
      </rPr>
      <t>Afghanistan</t>
    </r>
    <r>
      <rPr>
        <sz val="11"/>
        <rFont val="Calibri"/>
        <family val="2"/>
        <scheme val="minor"/>
      </rPr>
      <t xml:space="preserve"> and </t>
    </r>
    <r>
      <rPr>
        <b/>
        <sz val="11"/>
        <rFont val="Calibri"/>
        <family val="2"/>
        <scheme val="minor"/>
      </rPr>
      <t>Pakistan</t>
    </r>
  </si>
  <si>
    <t>Enerji SA Enerji Üretim - 2011-2014 investment program</t>
  </si>
  <si>
    <t xml:space="preserve">Macquarie Renaissance Infrastructure Fund </t>
  </si>
  <si>
    <t>FI- equity</t>
  </si>
  <si>
    <t>Municipal Services Improvement Project - Additional financing</t>
  </si>
  <si>
    <t>Macedonia</t>
  </si>
  <si>
    <t>specific investment loan, really an FI</t>
  </si>
  <si>
    <t xml:space="preserve">investment project finance </t>
  </si>
  <si>
    <t>Power Recovery Project</t>
  </si>
  <si>
    <t>Gama Enerji</t>
  </si>
  <si>
    <t>equity IFC 19.5 % owner</t>
  </si>
  <si>
    <t>Municipal Services Improvement Project - Additional financing [same as above granted more money in 2014]</t>
  </si>
  <si>
    <t xml:space="preserve">Electricity Transmission Network Improvement Project </t>
  </si>
  <si>
    <t>Second  Municipal Services Improvement Project</t>
  </si>
  <si>
    <t>Finance for infrastructure sub-projects, including District heating and energy efficiency services (20%),  No disclosure of sub-projects</t>
  </si>
  <si>
    <t>adaptable program loan</t>
  </si>
  <si>
    <t xml:space="preserve">Heat Supply Improvement Project </t>
  </si>
  <si>
    <t>Kyrgyz Republic</t>
  </si>
  <si>
    <t xml:space="preserve">Mixed: Finance for infrastructure sub-projects, including District heating and energy efficiency services (20%), </t>
  </si>
  <si>
    <t>Renewable Energy Integration Project -</t>
  </si>
  <si>
    <t>Mixed: Power sector reforms and pay for power imports</t>
  </si>
  <si>
    <t>Mixed: gas power plants &amp; wind</t>
  </si>
  <si>
    <t xml:space="preserve">Mixed: new gas power plant and transmission (mix of hydropower; nuclear; and gas) </t>
  </si>
  <si>
    <t xml:space="preserve">Second Additional Finance for Energy Community of South East Europe APL Program - APL 5 for Albania DAM SAFETY </t>
  </si>
  <si>
    <t>BZ WBK green facility</t>
  </si>
  <si>
    <t>Poland</t>
  </si>
  <si>
    <t>Target: "Green" projects could include RE, EE, water, buildings etc….</t>
  </si>
  <si>
    <t>Is Leasing EE/RE</t>
  </si>
  <si>
    <t>RE &amp; EE targets, but no disclosure</t>
  </si>
  <si>
    <t>TSKB Climate Smart</t>
  </si>
  <si>
    <t>Targets RE and other "resource efficient", EE projects: subprojects not disclosed</t>
  </si>
  <si>
    <t>FI - loan</t>
  </si>
  <si>
    <t>TSKB Sustainable Climate</t>
  </si>
  <si>
    <t>RE is one of few targets, health, R &amp; D; subprojects not disclosed</t>
  </si>
  <si>
    <t>investment Project finance</t>
  </si>
  <si>
    <t xml:space="preserve">transmission </t>
  </si>
  <si>
    <t>Transmission Grid Strengthening Project</t>
  </si>
  <si>
    <t>power transmission of southwestern  grid, upgrade electricity exchange; electricity sector planning</t>
  </si>
  <si>
    <t>Electricity Supply Accountability and Reliability Improvement Project</t>
  </si>
  <si>
    <t xml:space="preserve">3 new substations, meters </t>
  </si>
  <si>
    <t>Second Power Transmission Project</t>
  </si>
  <si>
    <t xml:space="preserve">power transmission </t>
  </si>
  <si>
    <t>Modernization and Upgrade of Transmission Substations</t>
  </si>
  <si>
    <t xml:space="preserve">Transmission (upgrade and extension) and energy sector studies   </t>
  </si>
  <si>
    <t>Zorlu Disco</t>
  </si>
  <si>
    <t>capital expenditures for electricity distribution</t>
  </si>
  <si>
    <t>AkCez II</t>
  </si>
  <si>
    <t>Additional Financing for the Bosnia and Herzegovina Energy Efficiency Project</t>
  </si>
  <si>
    <t>energy efficiency</t>
  </si>
  <si>
    <t>Second Energy Efficiency Project</t>
  </si>
  <si>
    <t>Enhancing Infrastructure Efficiency and Sustainability</t>
  </si>
  <si>
    <t>some energy efficiency measures</t>
  </si>
  <si>
    <t>DPF - PforR</t>
  </si>
  <si>
    <t>Housing and Communal Services Project</t>
  </si>
  <si>
    <t>Russia</t>
  </si>
  <si>
    <t>District heating (most likely gas)</t>
  </si>
  <si>
    <t>Ukraine Policy Based Guarantee [Economic Growth and Fiscally Sustainable Services Policy Based Guarantee]</t>
  </si>
  <si>
    <t xml:space="preserve">EE Fund: large aim is retrofitting buildings to save on gas for heating; use of the PBG instrument in helping Ukraine mobilize private capital </t>
  </si>
  <si>
    <t>policy-based guarantee</t>
  </si>
  <si>
    <t>Additional Finance: Energy Efficiency Facility for Industrial Enterprises, Phase 3</t>
  </si>
  <si>
    <t>EE financing mechanism - sub-projects not disclosed</t>
  </si>
  <si>
    <t>Investment Project Financing - FI</t>
  </si>
  <si>
    <t>Small and Medium Enterprises Energy Efficiency Project</t>
  </si>
  <si>
    <t xml:space="preserve">EE subprojects for SMEs; </t>
  </si>
  <si>
    <t>Access and Renewable Energy Project</t>
  </si>
  <si>
    <t>Bolivia</t>
  </si>
  <si>
    <t>JPS Co. II [Jamaica Public Service]</t>
  </si>
  <si>
    <t>Mixed: captial expenditure program: biggest project for JPS is gas power plant - but also some RE</t>
  </si>
  <si>
    <t>Sustainable Rural Development Additional Financing Project</t>
  </si>
  <si>
    <t>aimed at ag sector, but with specific energy-targeted actions - solar and biomass</t>
  </si>
  <si>
    <t>specific invesmemt loan</t>
  </si>
  <si>
    <t>Clean Energy Development Project [maybe move this to RE]</t>
  </si>
  <si>
    <t>non-disclosure of sub-projects in non-conventional RE and industrial energy savings</t>
  </si>
  <si>
    <t xml:space="preserve">guarantee - FI </t>
  </si>
  <si>
    <t>Rebuilding Energy Infrastructure and Access Project</t>
  </si>
  <si>
    <t>Haiti</t>
  </si>
  <si>
    <t>among many other actions, solar schools and solar street lights</t>
  </si>
  <si>
    <t>investment project finance - grant</t>
  </si>
  <si>
    <t>Distribution Grid Modernization and Loss Reduction Project</t>
  </si>
  <si>
    <t xml:space="preserve">Meters, increased payments, tariff study, </t>
  </si>
  <si>
    <t>Third Programmatic Shared Prosperity Development Policy Financing Project</t>
  </si>
  <si>
    <t>energy efficiency bill aimed at demand side - buildings</t>
  </si>
  <si>
    <t>DPF</t>
  </si>
  <si>
    <t>Financial Instruments for Brazil Energy Efficient Cities</t>
  </si>
  <si>
    <t>non-disclosure of sub-loans for "efficient" street lighting and "industrial energy efficiency".</t>
  </si>
  <si>
    <t>Energy Efficiency in Public Facilities Project</t>
  </si>
  <si>
    <t>seems to be targeting demand side</t>
  </si>
  <si>
    <t>Municipal Energy Efficiency Project</t>
  </si>
  <si>
    <t>same as above</t>
  </si>
  <si>
    <t>Additional Financing (AF) for Emergency Operation for Development Project</t>
  </si>
  <si>
    <t>Mixed: Construction of electricity generation and transmission. In addition to conventional generation, Potential for solar</t>
  </si>
  <si>
    <r>
      <t xml:space="preserve">Investment Project Finance - </t>
    </r>
    <r>
      <rPr>
        <b/>
        <sz val="11"/>
        <rFont val="Calibri"/>
        <family val="2"/>
        <scheme val="minor"/>
      </rPr>
      <t>Really an FI</t>
    </r>
  </si>
  <si>
    <r>
      <rPr>
        <b/>
        <sz val="11"/>
        <rFont val="Calibri"/>
        <family val="2"/>
        <scheme val="minor"/>
      </rPr>
      <t>Mixed including coal</t>
    </r>
    <r>
      <rPr>
        <sz val="11"/>
        <rFont val="Calibri"/>
        <family val="2"/>
        <scheme val="minor"/>
      </rPr>
      <t>: Central Java Coal Plant (financial close late 2016); Component 1. WB-Supported IGF Guarantees:(Cost $25.00 M); Component 2. Technical Assistance:(Cost $4.60 M)</t>
    </r>
  </si>
  <si>
    <r>
      <t xml:space="preserve">Mixed Infrastructure Finance: see above  Env Cat: FI-1 - </t>
    </r>
    <r>
      <rPr>
        <b/>
        <sz val="11"/>
        <rFont val="Calibri"/>
        <family val="2"/>
        <scheme val="minor"/>
      </rPr>
      <t>Sumitomo Mitsui Bank is private partner; equity: IFC 20% owner</t>
    </r>
    <r>
      <rPr>
        <sz val="11"/>
        <rFont val="Calibri"/>
        <family val="2"/>
        <scheme val="minor"/>
      </rPr>
      <t xml:space="preserve"> (see above)</t>
    </r>
  </si>
  <si>
    <r>
      <rPr>
        <b/>
        <sz val="11"/>
        <rFont val="Calibri"/>
        <family val="2"/>
        <scheme val="minor"/>
      </rPr>
      <t>Mixed: hybrid mini grids</t>
    </r>
    <r>
      <rPr>
        <sz val="11"/>
        <rFont val="Calibri"/>
        <family val="2"/>
        <scheme val="minor"/>
      </rPr>
      <t>; grid connections; and solar</t>
    </r>
  </si>
  <si>
    <r>
      <t xml:space="preserve">Mixed: See notes for related IFC project: </t>
    </r>
    <r>
      <rPr>
        <b/>
        <sz val="11"/>
        <rFont val="Calibri"/>
        <family val="2"/>
        <scheme val="minor"/>
      </rPr>
      <t>the closing date was extended four times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Bank includes in oil and gas sector projects</t>
    </r>
  </si>
  <si>
    <r>
      <rPr>
        <b/>
        <sz val="11"/>
        <rFont val="Calibri"/>
        <family val="2"/>
        <scheme val="minor"/>
      </rPr>
      <t>Mixed (including coal) transmission</t>
    </r>
    <r>
      <rPr>
        <sz val="11"/>
        <rFont val="Calibri"/>
        <family val="2"/>
        <scheme val="minor"/>
      </rPr>
      <t xml:space="preserve"> - including specifically for new coal power plants; System Strengthening in Northern Region for Sasan and Mundra UMPP [2 4000 MW coal power plants] </t>
    </r>
    <r>
      <rPr>
        <b/>
        <sz val="11"/>
        <rFont val="Calibri"/>
        <family val="2"/>
        <scheme val="minor"/>
      </rPr>
      <t>WB work commissioned in January 2017</t>
    </r>
    <r>
      <rPr>
        <sz val="11"/>
        <rFont val="Calibri"/>
        <family val="2"/>
        <scheme val="minor"/>
      </rPr>
      <t>;</t>
    </r>
  </si>
  <si>
    <r>
      <t xml:space="preserve">Herat Electrification Project </t>
    </r>
    <r>
      <rPr>
        <sz val="8.9"/>
        <color rgb="FF333333"/>
        <rFont val="Arial"/>
        <family val="2"/>
      </rPr>
      <t/>
    </r>
  </si>
  <si>
    <r>
      <rPr>
        <b/>
        <sz val="11"/>
        <rFont val="Calibri"/>
        <family val="2"/>
        <scheme val="minor"/>
      </rPr>
      <t>Mixed: Conventional FF and RE Energy Access</t>
    </r>
    <r>
      <rPr>
        <sz val="11"/>
        <rFont val="Calibri"/>
        <family val="2"/>
        <scheme val="minor"/>
      </rPr>
      <t>: transmission and extended grid; solar mini-grids and hybrid-solar mini grids; some undisclosed sub-projects.</t>
    </r>
  </si>
  <si>
    <r>
      <t>Mixed: gas,</t>
    </r>
    <r>
      <rPr>
        <b/>
        <sz val="11"/>
        <rFont val="Calibri"/>
        <family val="2"/>
        <scheme val="minor"/>
      </rPr>
      <t xml:space="preserve"> coal</t>
    </r>
    <r>
      <rPr>
        <sz val="11"/>
        <rFont val="Calibri"/>
        <family val="2"/>
        <scheme val="minor"/>
      </rPr>
      <t>, wind: Tufanbeyli 450 MW coal power plant</t>
    </r>
  </si>
  <si>
    <r>
      <t xml:space="preserve">Mixed: </t>
    </r>
    <r>
      <rPr>
        <b/>
        <sz val="11"/>
        <rFont val="Calibri"/>
        <family val="2"/>
        <scheme val="minor"/>
      </rPr>
      <t>coal</t>
    </r>
    <r>
      <rPr>
        <sz val="11"/>
        <rFont val="Calibri"/>
        <family val="2"/>
        <scheme val="minor"/>
      </rPr>
      <t xml:space="preserve"> and gas: infrastructure, including electricity and gas distribution; Fund has equity in Enel Russia (coal and gas plants) and GSR Energy (gas plants)</t>
    </r>
  </si>
  <si>
    <r>
      <t xml:space="preserve">Mixed: gas, </t>
    </r>
    <r>
      <rPr>
        <b/>
        <sz val="11"/>
        <rFont val="Calibri"/>
        <family val="2"/>
        <scheme val="minor"/>
      </rPr>
      <t>coal</t>
    </r>
    <r>
      <rPr>
        <sz val="11"/>
        <rFont val="Calibri"/>
        <family val="2"/>
        <scheme val="minor"/>
      </rPr>
      <t>, wind: Tufanbeyli 450 MW coal power plant</t>
    </r>
  </si>
  <si>
    <r>
      <t>Mixed: Wind and FF: Transmission for RE and FF (</t>
    </r>
    <r>
      <rPr>
        <b/>
        <sz val="11"/>
        <rFont val="Calibri"/>
        <family val="2"/>
        <scheme val="minor"/>
      </rPr>
      <t>lots of new coal</t>
    </r>
    <r>
      <rPr>
        <sz val="11"/>
        <rFont val="Calibri"/>
        <family val="2"/>
        <scheme val="minor"/>
      </rPr>
      <t xml:space="preserve">); </t>
    </r>
    <r>
      <rPr>
        <b/>
        <sz val="11"/>
        <rFont val="Calibri"/>
        <family val="2"/>
        <scheme val="minor"/>
      </rPr>
      <t>according to ISR the money is split 50/50 for RE-related transmission and non-RE targeted transmission; Hadimkoy gas insulated substation is one of the subprojects; the Bank wrongly categorizes this as 100% Renewable energy</t>
    </r>
  </si>
  <si>
    <r>
      <rPr>
        <b/>
        <sz val="11"/>
        <rFont val="Calibri"/>
        <family val="2"/>
        <scheme val="minor"/>
      </rPr>
      <t>Mixed: lg  hydropower [most recently starting to look at natural gas]</t>
    </r>
    <r>
      <rPr>
        <sz val="11"/>
        <rFont val="Calibri"/>
        <family val="2"/>
        <scheme val="minor"/>
      </rPr>
      <t xml:space="preserve"> ( money up to June 2017 largely  for rehabilitation of lg hydropower; but not sure moving forward…..) project originally approved June 2008</t>
    </r>
  </si>
  <si>
    <r>
      <t xml:space="preserve">Mixed: rehabilitate and prolong use of existing heat system &amp;  heating solutions [heating stoves] for households; </t>
    </r>
    <r>
      <rPr>
        <b/>
        <sz val="11"/>
        <rFont val="Calibri"/>
        <family val="2"/>
        <scheme val="minor"/>
      </rPr>
      <t>coal and natural gas rehabilitation, including efficiency improvements</t>
    </r>
  </si>
  <si>
    <r>
      <t>Mixed: ISR  9.6.2018: Now only funding  "</t>
    </r>
    <r>
      <rPr>
        <b/>
        <sz val="11"/>
        <rFont val="Calibri"/>
        <family val="2"/>
        <scheme val="minor"/>
      </rPr>
      <t>existing densification subprojects</t>
    </r>
    <r>
      <rPr>
        <sz val="11"/>
        <rFont val="Calibri"/>
        <family val="2"/>
        <scheme val="minor"/>
      </rPr>
      <t xml:space="preserve">" - unclear what type of electricity this is facilitating.  Original finance of $50 million reduced to $11 million.  </t>
    </r>
  </si>
  <si>
    <r>
      <t xml:space="preserve">carbon emissions reductions through low carbon sub-projects - </t>
    </r>
    <r>
      <rPr>
        <b/>
        <sz val="11"/>
        <rFont val="Calibri"/>
        <family val="2"/>
        <scheme val="minor"/>
      </rPr>
      <t>NO DISCLOSURE OF SUB-PROJECTS</t>
    </r>
  </si>
  <si>
    <r>
      <t xml:space="preserve">84% is for energy transmission, mainly reducing losses in the system; energy infrastructure and </t>
    </r>
    <r>
      <rPr>
        <b/>
        <sz val="11"/>
        <rFont val="Calibri"/>
        <family val="2"/>
        <scheme val="minor"/>
      </rPr>
      <t>cook stoves,</t>
    </r>
    <r>
      <rPr>
        <sz val="11"/>
        <rFont val="Calibri"/>
        <family val="2"/>
        <scheme val="minor"/>
      </rPr>
      <t xml:space="preserve"> mainly planning and quality standards - not actual projects</t>
    </r>
  </si>
  <si>
    <r>
      <t>Mixed:</t>
    </r>
    <r>
      <rPr>
        <b/>
        <u/>
        <sz val="11"/>
        <rFont val="Calibri"/>
        <family val="2"/>
        <scheme val="minor"/>
      </rPr>
      <t xml:space="preserve"> Energy Access</t>
    </r>
    <r>
      <rPr>
        <sz val="11"/>
        <rFont val="Calibri"/>
        <family val="2"/>
        <scheme val="minor"/>
      </rPr>
      <t xml:space="preserve"> (</t>
    </r>
    <r>
      <rPr>
        <b/>
        <sz val="11"/>
        <rFont val="Calibri"/>
        <family val="2"/>
        <scheme val="minor"/>
      </rPr>
      <t>urban and rural</t>
    </r>
    <r>
      <rPr>
        <sz val="11"/>
        <rFont val="Calibri"/>
        <family val="2"/>
        <scheme val="minor"/>
      </rPr>
      <t>) [As of June 2018, 0 new connections had been  made according to ISR report target 618,750 - also no off-grid connections yet, target 13,500]  transmission/distribution; Public Administration - Energy and Extractives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</si>
  <si>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transmission &amp; distribution (No access goals - no indicators on number of people newly connected or even with improved services)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</si>
  <si>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power transmission - focuses on upgrades to existing grid. The only activity for expansion is a Transaction Advisor for a PPP project for transmission infrastructure expansion. </t>
    </r>
    <r>
      <rPr>
        <b/>
        <sz val="11"/>
        <rFont val="Calibri"/>
        <family val="2"/>
        <scheme val="minor"/>
      </rPr>
      <t>(NOT ENOUGH INFORMATION TO DETERMINE ACCESS FOR HOUSEHOLDS)</t>
    </r>
  </si>
  <si>
    <r>
      <rPr>
        <b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Improved Urban transmission and distribution (not new connections)</t>
    </r>
  </si>
  <si>
    <r>
      <rPr>
        <b/>
        <u/>
        <sz val="11"/>
        <rFont val="Calibri"/>
        <family val="2"/>
        <scheme val="minor"/>
      </rPr>
      <t>Mixed: Energy access</t>
    </r>
    <r>
      <rPr>
        <sz val="11"/>
        <rFont val="Calibri"/>
        <family val="2"/>
        <scheme val="minor"/>
      </rPr>
      <t xml:space="preserve"> is supposed to be $70 million; 2018 ISR report states that 0 people have been provided with new or improved electricity (target is about 300,000</t>
    </r>
  </si>
  <si>
    <r>
      <rPr>
        <b/>
        <u/>
        <sz val="11"/>
        <rFont val="Calibri"/>
        <family val="2"/>
        <scheme val="minor"/>
      </rPr>
      <t>Mixed:</t>
    </r>
    <r>
      <rPr>
        <sz val="11"/>
        <rFont val="Calibri"/>
        <family val="2"/>
        <scheme val="minor"/>
      </rPr>
      <t xml:space="preserve"> Transmission - </t>
    </r>
    <r>
      <rPr>
        <b/>
        <u/>
        <sz val="11"/>
        <rFont val="Calibri"/>
        <family val="2"/>
        <scheme val="minor"/>
      </rPr>
      <t>grid expansion</t>
    </r>
    <r>
      <rPr>
        <sz val="11"/>
        <rFont val="Calibri"/>
        <family val="2"/>
        <scheme val="minor"/>
      </rPr>
      <t xml:space="preserve"> (note need to read docs) </t>
    </r>
  </si>
  <si>
    <r>
      <rPr>
        <b/>
        <u/>
        <sz val="11"/>
        <rFont val="Calibri"/>
        <family val="2"/>
        <scheme val="minor"/>
      </rPr>
      <t>Mixed: energy access</t>
    </r>
    <r>
      <rPr>
        <sz val="11"/>
        <rFont val="Calibri"/>
        <family val="2"/>
        <scheme val="minor"/>
      </rPr>
      <t xml:space="preserve"> - Transmission and distribution; improve reliability </t>
    </r>
  </si>
  <si>
    <r>
      <rPr>
        <b/>
        <u/>
        <sz val="11"/>
        <rFont val="Calibri"/>
        <family val="2"/>
        <scheme val="minor"/>
      </rPr>
      <t xml:space="preserve">Mixed: </t>
    </r>
    <r>
      <rPr>
        <sz val="11"/>
        <rFont val="Calibri"/>
        <family val="2"/>
        <scheme val="minor"/>
      </rPr>
      <t>Construction of interconnection transmission line. AF PID: Supply Alternative Studies (potential for Cote d'Ivoire oil and gas to be added to planned hydropower supplies to WAPP)</t>
    </r>
  </si>
  <si>
    <r>
      <t>Organisation pour la Mise en Valeur du fleuve Gambie (the Gambia River Basin Development Organization) (</t>
    </r>
    <r>
      <rPr>
        <b/>
        <sz val="11"/>
        <rFont val="Calibri"/>
        <family val="2"/>
        <scheme val="minor"/>
      </rPr>
      <t>OMVG</t>
    </r>
    <r>
      <rPr>
        <sz val="11"/>
        <rFont val="Calibri"/>
        <family val="2"/>
        <scheme val="minor"/>
      </rPr>
      <t xml:space="preserve">) </t>
    </r>
    <r>
      <rPr>
        <b/>
        <sz val="11"/>
        <rFont val="Calibri"/>
        <family val="2"/>
        <scheme val="minor"/>
      </rPr>
      <t xml:space="preserve">Interconnection </t>
    </r>
    <r>
      <rPr>
        <sz val="11"/>
        <rFont val="Calibri"/>
        <family val="2"/>
        <scheme val="minor"/>
      </rPr>
      <t>Project</t>
    </r>
  </si>
  <si>
    <r>
      <t xml:space="preserve">meters and information system for electric utility; </t>
    </r>
    <r>
      <rPr>
        <b/>
        <sz val="11"/>
        <rFont val="Calibri"/>
        <family val="2"/>
        <scheme val="minor"/>
      </rPr>
      <t>this is one of the biggest by funding amount of projects in Lao - seems like a lot of money for what its doing - no energy access</t>
    </r>
  </si>
  <si>
    <r>
      <t>Mixed: 69% energy transmission/distribution; grid rehabilitation and improvement of transmission; improvement of electricity distribution (</t>
    </r>
    <r>
      <rPr>
        <b/>
        <sz val="11"/>
        <rFont val="Calibri"/>
        <family val="2"/>
        <scheme val="minor"/>
      </rPr>
      <t>in new coal mining area too</t>
    </r>
    <r>
      <rPr>
        <sz val="11"/>
        <rFont val="Calibri"/>
        <family val="2"/>
        <scheme val="minor"/>
      </rPr>
      <t xml:space="preserve">); switchgears for grid;  grid-connected solar PVs; Note: Solar is only being supported in the WES region; </t>
    </r>
    <r>
      <rPr>
        <b/>
        <sz val="11"/>
        <rFont val="Calibri"/>
        <family val="2"/>
        <scheme val="minor"/>
      </rPr>
      <t>96% of electricity generation is from coal in Mongolia.  Mongolia's goal is 30% RE by 2030.  14 percent reduction in total national Greenhouse Gas
(GHG) emissions by 2030. [from what year?]</t>
    </r>
  </si>
  <si>
    <r>
      <t xml:space="preserve">Enhancement and Strengthening of Power Transmission Network in </t>
    </r>
    <r>
      <rPr>
        <b/>
        <sz val="11"/>
        <rFont val="Calibri"/>
        <family val="2"/>
        <scheme val="minor"/>
      </rPr>
      <t>Eastern Region</t>
    </r>
  </si>
  <si>
    <r>
      <rPr>
        <b/>
        <sz val="11"/>
        <rFont val="Calibri"/>
        <family val="2"/>
        <scheme val="minor"/>
      </rPr>
      <t>cleaner stoves</t>
    </r>
    <r>
      <rPr>
        <sz val="11"/>
        <rFont val="Calibri"/>
        <family val="2"/>
        <scheme val="minor"/>
      </rPr>
      <t>; abatement of emissions from power plants and heating facilities</t>
    </r>
  </si>
  <si>
    <r>
      <t xml:space="preserve">P for R [Note: </t>
    </r>
    <r>
      <rPr>
        <b/>
        <sz val="11"/>
        <rFont val="Calibri"/>
        <family val="2"/>
        <scheme val="minor"/>
      </rPr>
      <t>really an FI</t>
    </r>
    <r>
      <rPr>
        <sz val="11"/>
        <rFont val="Calibri"/>
        <family val="2"/>
        <scheme val="minor"/>
      </rPr>
      <t>]</t>
    </r>
  </si>
  <si>
    <r>
      <t xml:space="preserve">reduce air pollutants and carbon emissions through increasing energy efficiency (EE) and clean energy, specifies coal reduction (no third party verification) </t>
    </r>
    <r>
      <rPr>
        <b/>
        <sz val="11"/>
        <rFont val="Calibri"/>
        <family val="2"/>
        <scheme val="minor"/>
      </rPr>
      <t xml:space="preserve">Note: this is an FI - </t>
    </r>
    <r>
      <rPr>
        <b/>
        <u/>
        <sz val="11"/>
        <rFont val="Calibri"/>
        <family val="2"/>
        <scheme val="minor"/>
      </rPr>
      <t>subprojects are not disclosed</t>
    </r>
  </si>
  <si>
    <r>
      <rPr>
        <b/>
        <sz val="11"/>
        <rFont val="Calibri"/>
        <family val="2"/>
        <scheme val="minor"/>
      </rPr>
      <t>energy efficiency</t>
    </r>
    <r>
      <rPr>
        <sz val="11"/>
        <rFont val="Calibri"/>
        <family val="2"/>
        <scheme val="minor"/>
      </rPr>
      <t xml:space="preserve"> in health buildings</t>
    </r>
  </si>
  <si>
    <t>Note: All data were collected from project information contained on the World Bank Group's webpages. If data are used from this spreadsheet, it should be cited as coming from: Urgewald World Bank Group Energy Project Finance Database, January 2019.</t>
  </si>
  <si>
    <t>Upstream Oil and Gas: development of oil and gas resources (which would include promoting exploration)</t>
  </si>
  <si>
    <t>85 loan, 15 equity</t>
  </si>
  <si>
    <r>
      <rPr>
        <b/>
        <sz val="11"/>
        <rFont val="Calibri"/>
        <family val="2"/>
        <scheme val="minor"/>
      </rPr>
      <t>Energy Efficiency  - not cleaner energy</t>
    </r>
    <r>
      <rPr>
        <sz val="11"/>
        <rFont val="Calibri"/>
        <family val="2"/>
        <scheme val="minor"/>
      </rPr>
      <t>: changing from individual coal furnances to district heating (is it still coal? or natural gas?); in rural areas building level coal boilers with biomass boilers [on CO2 avoided there is no baseline, it is not verifiable - no third party]</t>
    </r>
  </si>
  <si>
    <t xml:space="preserve">Electricity Supply Reliability Project- additional financing </t>
  </si>
  <si>
    <r>
      <rPr>
        <b/>
        <sz val="11"/>
        <rFont val="Calibri"/>
        <family val="2"/>
        <scheme val="minor"/>
      </rPr>
      <t>Transmission</t>
    </r>
    <r>
      <rPr>
        <sz val="11"/>
        <rFont val="Calibri"/>
        <family val="2"/>
        <scheme val="minor"/>
      </rPr>
      <t xml:space="preserve"> - </t>
    </r>
  </si>
  <si>
    <t>transmission and distribution; transmission lines and substations - Note: this is for the eastern region, where Matarbari Coal Plant is located.</t>
  </si>
  <si>
    <r>
      <t xml:space="preserve">RE sub-projects;  </t>
    </r>
    <r>
      <rPr>
        <b/>
        <sz val="11"/>
        <color theme="1"/>
        <rFont val="Calibri"/>
        <family val="2"/>
        <scheme val="minor"/>
      </rPr>
      <t>no disclosure of subprojects by WB but RenovAr website shows mainly solar and wind</t>
    </r>
  </si>
  <si>
    <r>
      <t xml:space="preserve">RE sub-projects; assume they can also be large hydropower - </t>
    </r>
    <r>
      <rPr>
        <b/>
        <sz val="11"/>
        <color theme="1"/>
        <rFont val="Calibri"/>
        <family val="2"/>
        <scheme val="minor"/>
      </rPr>
      <t>no disclosure of subprojects by WB but the RenovAr Program website shows mainly solar and wind projects, also hydropower and biomass</t>
    </r>
  </si>
  <si>
    <r>
      <t xml:space="preserve">Gas: construction and operation of a </t>
    </r>
    <r>
      <rPr>
        <b/>
        <sz val="10"/>
        <rFont val="Arial"/>
        <family val="2"/>
      </rPr>
      <t>275 megawatt (MW) combined cycle gas turbine power plant</t>
    </r>
    <r>
      <rPr>
        <sz val="10"/>
        <rFont val="Arial"/>
        <family val="2"/>
      </rPr>
      <t xml:space="preserve"> and about 40-kilometer </t>
    </r>
    <r>
      <rPr>
        <b/>
        <sz val="10"/>
        <rFont val="Arial"/>
        <family val="2"/>
      </rPr>
      <t>gas pipeline</t>
    </r>
    <r>
      <rPr>
        <sz val="10"/>
        <rFont val="Arial"/>
        <family val="2"/>
      </rPr>
      <t xml:space="preserve"> in Riau</t>
    </r>
  </si>
  <si>
    <r>
      <rPr>
        <u/>
        <sz val="10"/>
        <rFont val="Arial"/>
        <family val="2"/>
      </rPr>
      <t>Upstream Oil and Gas: exploration</t>
    </r>
    <r>
      <rPr>
        <sz val="10"/>
        <rFont val="Arial"/>
        <family val="2"/>
      </rPr>
      <t xml:space="preserve"> and production; gas pipeline network</t>
    </r>
  </si>
  <si>
    <t>Oil: rehabilitate existing thermal power plants - Heavy Fuel Oil plants , 3 new generators will be added with WB funding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</si>
</sst>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9"/>
      <color rgb="FF333333"/>
      <name val="Arial"/>
      <family val="2"/>
    </font>
    <font>
      <sz val="10"/>
      <color rgb="FF333333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rgb="FF444444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333333"/>
      <name val="Arial"/>
      <family val="2"/>
    </font>
    <font>
      <b/>
      <u/>
      <sz val="10"/>
      <color rgb="FF333333"/>
      <name val="Arial"/>
      <family val="2"/>
    </font>
    <font>
      <sz val="10"/>
      <color rgb="FF4A4A4A"/>
      <name val="Arial"/>
      <family val="2"/>
    </font>
    <font>
      <sz val="11"/>
      <color rgb="FF333333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4A4A4A"/>
      <name val="Calibri"/>
      <family val="2"/>
      <scheme val="minor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7" fillId="0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15" fontId="7" fillId="0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0" fillId="0" borderId="0" xfId="0" applyFill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15" fontId="8" fillId="0" borderId="1" xfId="0" applyNumberFormat="1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15" fontId="8" fillId="2" borderId="1" xfId="0" applyNumberFormat="1" applyFont="1" applyFill="1" applyBorder="1" applyAlignment="1">
      <alignment wrapText="1"/>
    </xf>
    <xf numFmtId="0" fontId="8" fillId="0" borderId="4" xfId="0" applyNumberFormat="1" applyFont="1" applyFill="1" applyBorder="1" applyAlignment="1">
      <alignment wrapText="1"/>
    </xf>
    <xf numFmtId="15" fontId="8" fillId="0" borderId="4" xfId="0" applyNumberFormat="1" applyFont="1" applyFill="1" applyBorder="1" applyAlignment="1">
      <alignment wrapText="1"/>
    </xf>
    <xf numFmtId="15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15" fontId="11" fillId="0" borderId="1" xfId="0" applyNumberFormat="1" applyFont="1" applyBorder="1"/>
    <xf numFmtId="0" fontId="8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3" fillId="0" borderId="1" xfId="0" applyFont="1" applyFill="1" applyBorder="1"/>
    <xf numFmtId="0" fontId="13" fillId="0" borderId="1" xfId="0" applyFont="1" applyFill="1" applyBorder="1" applyAlignment="1">
      <alignment wrapText="1"/>
    </xf>
    <xf numFmtId="15" fontId="13" fillId="0" borderId="1" xfId="0" applyNumberFormat="1" applyFont="1" applyFill="1" applyBorder="1"/>
    <xf numFmtId="0" fontId="3" fillId="0" borderId="4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5" fontId="3" fillId="0" borderId="1" xfId="0" applyNumberFormat="1" applyFont="1" applyFill="1" applyBorder="1"/>
    <xf numFmtId="15" fontId="3" fillId="0" borderId="1" xfId="0" applyNumberFormat="1" applyFont="1" applyBorder="1"/>
    <xf numFmtId="0" fontId="3" fillId="0" borderId="1" xfId="0" applyFont="1" applyFill="1" applyBorder="1"/>
    <xf numFmtId="0" fontId="13" fillId="3" borderId="0" xfId="0" applyFont="1" applyFill="1"/>
    <xf numFmtId="0" fontId="13" fillId="0" borderId="1" xfId="0" applyFont="1" applyBorder="1"/>
    <xf numFmtId="15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0" fontId="3" fillId="0" borderId="1" xfId="0" applyFont="1" applyBorder="1"/>
    <xf numFmtId="0" fontId="13" fillId="0" borderId="4" xfId="0" applyFont="1" applyBorder="1"/>
    <xf numFmtId="0" fontId="13" fillId="0" borderId="4" xfId="0" applyFont="1" applyFill="1" applyBorder="1" applyAlignment="1">
      <alignment wrapText="1"/>
    </xf>
    <xf numFmtId="0" fontId="13" fillId="0" borderId="4" xfId="0" applyFont="1" applyBorder="1" applyAlignment="1">
      <alignment wrapText="1"/>
    </xf>
    <xf numFmtId="15" fontId="13" fillId="0" borderId="4" xfId="0" applyNumberFormat="1" applyFont="1" applyBorder="1"/>
    <xf numFmtId="0" fontId="13" fillId="0" borderId="1" xfId="0" applyFont="1" applyBorder="1" applyAlignment="1">
      <alignment wrapText="1"/>
    </xf>
    <xf numFmtId="15" fontId="8" fillId="0" borderId="1" xfId="0" applyNumberFormat="1" applyFont="1" applyBorder="1"/>
    <xf numFmtId="0" fontId="8" fillId="0" borderId="1" xfId="0" applyFont="1" applyBorder="1"/>
    <xf numFmtId="0" fontId="8" fillId="0" borderId="4" xfId="0" applyFont="1" applyBorder="1"/>
    <xf numFmtId="15" fontId="8" fillId="0" borderId="1" xfId="0" applyNumberFormat="1" applyFont="1" applyFill="1" applyBorder="1"/>
    <xf numFmtId="0" fontId="3" fillId="0" borderId="0" xfId="0" applyFont="1" applyBorder="1"/>
    <xf numFmtId="0" fontId="16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4" xfId="0" applyFont="1" applyBorder="1"/>
    <xf numFmtId="0" fontId="3" fillId="0" borderId="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3" fillId="0" borderId="3" xfId="0" applyFont="1" applyBorder="1"/>
    <xf numFmtId="0" fontId="13" fillId="0" borderId="4" xfId="0" applyFont="1" applyFill="1" applyBorder="1"/>
    <xf numFmtId="0" fontId="13" fillId="0" borderId="2" xfId="0" applyFont="1" applyBorder="1"/>
    <xf numFmtId="15" fontId="13" fillId="0" borderId="0" xfId="0" applyNumberFormat="1" applyFont="1" applyBorder="1"/>
    <xf numFmtId="15" fontId="3" fillId="0" borderId="4" xfId="0" applyNumberFormat="1" applyFont="1" applyBorder="1"/>
    <xf numFmtId="15" fontId="13" fillId="0" borderId="4" xfId="0" applyNumberFormat="1" applyFont="1" applyFill="1" applyBorder="1"/>
    <xf numFmtId="0" fontId="12" fillId="4" borderId="1" xfId="0" applyFont="1" applyFill="1" applyBorder="1" applyAlignment="1" applyProtection="1">
      <alignment horizontal="center" wrapText="1"/>
      <protection locked="0"/>
    </xf>
    <xf numFmtId="0" fontId="13" fillId="0" borderId="0" xfId="0" applyFont="1" applyProtection="1">
      <protection locked="0"/>
    </xf>
    <xf numFmtId="0" fontId="0" fillId="0" borderId="1" xfId="0" applyFont="1" applyBorder="1"/>
    <xf numFmtId="15" fontId="0" fillId="0" borderId="1" xfId="0" applyNumberFormat="1" applyFont="1" applyBorder="1"/>
    <xf numFmtId="0" fontId="0" fillId="0" borderId="1" xfId="0" applyFont="1" applyBorder="1" applyAlignment="1">
      <alignment wrapText="1"/>
    </xf>
    <xf numFmtId="3" fontId="0" fillId="0" borderId="1" xfId="0" applyNumberFormat="1" applyFont="1" applyBorder="1"/>
    <xf numFmtId="0" fontId="0" fillId="0" borderId="1" xfId="0" applyFont="1" applyFill="1" applyBorder="1"/>
    <xf numFmtId="0" fontId="17" fillId="0" borderId="1" xfId="0" applyFont="1" applyFill="1" applyBorder="1"/>
    <xf numFmtId="15" fontId="17" fillId="0" borderId="1" xfId="0" applyNumberFormat="1" applyFont="1" applyBorder="1"/>
    <xf numFmtId="0" fontId="6" fillId="0" borderId="1" xfId="0" applyFont="1" applyBorder="1"/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15" fontId="6" fillId="0" borderId="1" xfId="0" applyNumberFormat="1" applyFont="1" applyBorder="1" applyAlignment="1">
      <alignment wrapText="1"/>
    </xf>
    <xf numFmtId="15" fontId="6" fillId="2" borderId="1" xfId="0" applyNumberFormat="1" applyFont="1" applyFill="1" applyBorder="1" applyAlignment="1">
      <alignment wrapText="1"/>
    </xf>
    <xf numFmtId="0" fontId="6" fillId="0" borderId="1" xfId="0" applyFont="1" applyFill="1" applyBorder="1"/>
    <xf numFmtId="15" fontId="6" fillId="0" borderId="1" xfId="0" applyNumberFormat="1" applyFont="1" applyFill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15" fontId="0" fillId="2" borderId="1" xfId="0" applyNumberFormat="1" applyFont="1" applyFill="1" applyBorder="1"/>
    <xf numFmtId="0" fontId="0" fillId="0" borderId="1" xfId="0" applyFont="1" applyFill="1" applyBorder="1" applyAlignment="1">
      <alignment wrapText="1"/>
    </xf>
    <xf numFmtId="15" fontId="0" fillId="0" borderId="1" xfId="0" applyNumberFormat="1" applyFont="1" applyFill="1" applyBorder="1"/>
    <xf numFmtId="15" fontId="17" fillId="0" borderId="1" xfId="0" applyNumberFormat="1" applyFont="1" applyFill="1" applyBorder="1"/>
    <xf numFmtId="0" fontId="1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wrapText="1"/>
    </xf>
    <xf numFmtId="15" fontId="6" fillId="0" borderId="1" xfId="0" applyNumberFormat="1" applyFont="1" applyBorder="1"/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15" fontId="0" fillId="3" borderId="1" xfId="0" applyNumberFormat="1" applyFont="1" applyFill="1" applyBorder="1"/>
    <xf numFmtId="0" fontId="21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wrapText="1"/>
    </xf>
    <xf numFmtId="15" fontId="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3" fontId="6" fillId="0" borderId="1" xfId="0" applyNumberFormat="1" applyFont="1" applyBorder="1"/>
    <xf numFmtId="0" fontId="19" fillId="4" borderId="1" xfId="0" applyFont="1" applyFill="1" applyBorder="1" applyAlignment="1">
      <alignment horizontal="center" wrapText="1"/>
    </xf>
    <xf numFmtId="15" fontId="6" fillId="0" borderId="1" xfId="0" applyNumberFormat="1" applyFont="1" applyBorder="1" applyAlignment="1">
      <alignment horizontal="center" wrapText="1"/>
    </xf>
    <xf numFmtId="0" fontId="6" fillId="0" borderId="3" xfId="0" applyFont="1" applyBorder="1"/>
    <xf numFmtId="0" fontId="6" fillId="0" borderId="3" xfId="0" applyFont="1" applyFill="1" applyBorder="1"/>
    <xf numFmtId="0" fontId="19" fillId="0" borderId="1" xfId="0" applyFont="1" applyFill="1" applyBorder="1" applyAlignment="1">
      <alignment wrapText="1"/>
    </xf>
    <xf numFmtId="15" fontId="6" fillId="2" borderId="1" xfId="0" applyNumberFormat="1" applyFont="1" applyFill="1" applyBorder="1"/>
    <xf numFmtId="0" fontId="19" fillId="0" borderId="1" xfId="0" applyFont="1" applyFill="1" applyBorder="1"/>
    <xf numFmtId="0" fontId="0" fillId="0" borderId="1" xfId="0" applyFill="1" applyBorder="1" applyAlignment="1">
      <alignment wrapText="1"/>
    </xf>
    <xf numFmtId="3" fontId="0" fillId="0" borderId="1" xfId="0" applyNumberFormat="1" applyFill="1" applyBorder="1"/>
    <xf numFmtId="15" fontId="6" fillId="0" borderId="1" xfId="0" applyNumberFormat="1" applyFont="1" applyFill="1" applyBorder="1"/>
    <xf numFmtId="0" fontId="0" fillId="0" borderId="0" xfId="0" applyBorder="1"/>
    <xf numFmtId="0" fontId="6" fillId="0" borderId="3" xfId="0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15" fontId="6" fillId="0" borderId="3" xfId="0" applyNumberFormat="1" applyFont="1" applyBorder="1"/>
    <xf numFmtId="15" fontId="6" fillId="2" borderId="3" xfId="0" applyNumberFormat="1" applyFont="1" applyFill="1" applyBorder="1"/>
    <xf numFmtId="0" fontId="4" fillId="4" borderId="1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19" fillId="0" borderId="7" xfId="0" applyFont="1" applyFill="1" applyBorder="1" applyAlignment="1">
      <alignment horizontal="left" wrapText="1"/>
    </xf>
    <xf numFmtId="0" fontId="19" fillId="0" borderId="8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wrapText="1"/>
    </xf>
    <xf numFmtId="0" fontId="19" fillId="0" borderId="6" xfId="0" applyFont="1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projects.worldbank.org/P165405/null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7"/>
  <sheetViews>
    <sheetView topLeftCell="A176" zoomScaleNormal="100" workbookViewId="0">
      <selection activeCell="A113" sqref="A113:XFD113"/>
    </sheetView>
  </sheetViews>
  <sheetFormatPr baseColWidth="10" defaultColWidth="9.1640625" defaultRowHeight="13" x14ac:dyDescent="0.15"/>
  <cols>
    <col min="1" max="1" width="34.83203125" style="28" customWidth="1"/>
    <col min="2" max="2" width="8.5" style="28" customWidth="1"/>
    <col min="3" max="3" width="14.5" style="28" customWidth="1"/>
    <col min="4" max="4" width="44.33203125" style="28" customWidth="1"/>
    <col min="5" max="5" width="13.33203125" style="28" customWidth="1"/>
    <col min="6" max="6" width="11.5" style="28" customWidth="1"/>
    <col min="7" max="8" width="10.83203125" style="28" customWidth="1"/>
    <col min="9" max="9" width="11.33203125" style="28" customWidth="1"/>
    <col min="10" max="10" width="12.33203125" style="28" customWidth="1"/>
    <col min="11" max="11" width="12" style="28" customWidth="1"/>
    <col min="12" max="12" width="18.5" style="28" customWidth="1"/>
    <col min="13" max="13" width="44" style="28" customWidth="1"/>
    <col min="14" max="14" width="37.6640625" style="28" customWidth="1"/>
    <col min="15" max="16384" width="9.1640625" style="28"/>
  </cols>
  <sheetData>
    <row r="1" spans="1:11" ht="53" customHeight="1" x14ac:dyDescent="0.2">
      <c r="A1" s="125" t="s">
        <v>992</v>
      </c>
      <c r="B1" s="126"/>
      <c r="C1" s="126"/>
      <c r="D1" s="126"/>
      <c r="E1" s="126"/>
      <c r="F1" s="126"/>
      <c r="G1" s="126"/>
      <c r="H1" s="126"/>
    </row>
    <row r="2" spans="1:11" s="65" customFormat="1" ht="48" customHeight="1" x14ac:dyDescent="0.15">
      <c r="A2" s="64" t="s">
        <v>0</v>
      </c>
      <c r="B2" s="64" t="s">
        <v>690</v>
      </c>
      <c r="C2" s="64" t="s">
        <v>1</v>
      </c>
      <c r="D2" s="64" t="s">
        <v>77</v>
      </c>
      <c r="E2" s="64" t="s">
        <v>691</v>
      </c>
      <c r="F2" s="64" t="s">
        <v>428</v>
      </c>
      <c r="G2" s="64" t="s">
        <v>429</v>
      </c>
      <c r="H2" s="64" t="s">
        <v>434</v>
      </c>
      <c r="I2" s="64" t="s">
        <v>435</v>
      </c>
      <c r="J2" s="64" t="s">
        <v>432</v>
      </c>
      <c r="K2" s="64" t="s">
        <v>433</v>
      </c>
    </row>
    <row r="3" spans="1:11" ht="14" x14ac:dyDescent="0.15">
      <c r="A3" s="42" t="s">
        <v>329</v>
      </c>
      <c r="B3" s="39" t="s">
        <v>25</v>
      </c>
      <c r="C3" s="30" t="s">
        <v>330</v>
      </c>
      <c r="D3" s="31" t="s">
        <v>331</v>
      </c>
      <c r="E3" s="31" t="s">
        <v>42</v>
      </c>
      <c r="F3" s="31"/>
      <c r="G3" s="39">
        <v>95</v>
      </c>
      <c r="H3" s="39"/>
      <c r="I3" s="39"/>
      <c r="J3" s="40">
        <v>42461</v>
      </c>
      <c r="K3" s="40" t="s">
        <v>32</v>
      </c>
    </row>
    <row r="4" spans="1:11" ht="39" customHeight="1" x14ac:dyDescent="0.15">
      <c r="A4" s="8" t="s">
        <v>456</v>
      </c>
      <c r="B4" s="39" t="s">
        <v>25</v>
      </c>
      <c r="C4" s="30" t="s">
        <v>330</v>
      </c>
      <c r="D4" s="31" t="s">
        <v>457</v>
      </c>
      <c r="E4" s="31" t="s">
        <v>338</v>
      </c>
      <c r="F4" s="31"/>
      <c r="G4" s="39">
        <v>50</v>
      </c>
      <c r="H4" s="39"/>
      <c r="I4" s="39"/>
      <c r="J4" s="40">
        <v>38772</v>
      </c>
      <c r="K4" s="40" t="s">
        <v>32</v>
      </c>
    </row>
    <row r="5" spans="1:11" ht="55.5" customHeight="1" x14ac:dyDescent="0.15">
      <c r="A5" s="8" t="s">
        <v>339</v>
      </c>
      <c r="B5" s="39" t="s">
        <v>25</v>
      </c>
      <c r="C5" s="30" t="s">
        <v>330</v>
      </c>
      <c r="D5" s="34" t="s">
        <v>458</v>
      </c>
      <c r="E5" s="31" t="s">
        <v>301</v>
      </c>
      <c r="F5" s="31"/>
      <c r="G5" s="39">
        <v>120</v>
      </c>
      <c r="H5" s="39"/>
      <c r="I5" s="39">
        <v>5</v>
      </c>
      <c r="J5" s="40">
        <v>38533</v>
      </c>
      <c r="K5" s="40" t="s">
        <v>32</v>
      </c>
    </row>
    <row r="6" spans="1:11" ht="30" customHeight="1" x14ac:dyDescent="0.15">
      <c r="A6" s="55" t="s">
        <v>340</v>
      </c>
      <c r="B6" s="43" t="s">
        <v>25</v>
      </c>
      <c r="C6" s="59" t="s">
        <v>330</v>
      </c>
      <c r="D6" s="33" t="s">
        <v>459</v>
      </c>
      <c r="E6" s="44" t="s">
        <v>341</v>
      </c>
      <c r="F6" s="44">
        <v>25</v>
      </c>
      <c r="G6" s="43"/>
      <c r="H6" s="43"/>
      <c r="I6" s="43"/>
      <c r="J6" s="61">
        <v>40709</v>
      </c>
      <c r="K6" s="46" t="s">
        <v>32</v>
      </c>
    </row>
    <row r="7" spans="1:11" ht="63" customHeight="1" x14ac:dyDescent="0.15">
      <c r="A7" s="52" t="s">
        <v>347</v>
      </c>
      <c r="B7" s="39" t="s">
        <v>25</v>
      </c>
      <c r="C7" s="30" t="s">
        <v>330</v>
      </c>
      <c r="D7" s="34" t="s">
        <v>459</v>
      </c>
      <c r="E7" s="31" t="s">
        <v>42</v>
      </c>
      <c r="F7" s="31"/>
      <c r="G7" s="39">
        <v>120</v>
      </c>
      <c r="H7" s="39"/>
      <c r="I7" s="39"/>
      <c r="J7" s="40">
        <v>42152</v>
      </c>
      <c r="K7" s="40" t="s">
        <v>32</v>
      </c>
    </row>
    <row r="8" spans="1:11" ht="39" customHeight="1" x14ac:dyDescent="0.15">
      <c r="A8" s="37" t="s">
        <v>299</v>
      </c>
      <c r="B8" s="30" t="s">
        <v>25</v>
      </c>
      <c r="C8" s="30" t="s">
        <v>300</v>
      </c>
      <c r="D8" s="31" t="s">
        <v>447</v>
      </c>
      <c r="E8" s="31" t="s">
        <v>301</v>
      </c>
      <c r="F8" s="31"/>
      <c r="G8" s="30">
        <v>62</v>
      </c>
      <c r="H8" s="30"/>
      <c r="I8" s="30">
        <v>3</v>
      </c>
      <c r="J8" s="35">
        <v>43196</v>
      </c>
      <c r="K8" s="35" t="s">
        <v>32</v>
      </c>
    </row>
    <row r="9" spans="1:11" ht="30.75" customHeight="1" x14ac:dyDescent="0.15">
      <c r="A9" s="53" t="s">
        <v>302</v>
      </c>
      <c r="B9" s="30" t="s">
        <v>53</v>
      </c>
      <c r="C9" s="30" t="s">
        <v>303</v>
      </c>
      <c r="D9" s="31" t="s">
        <v>443</v>
      </c>
      <c r="E9" s="31" t="s">
        <v>22</v>
      </c>
      <c r="F9" s="31"/>
      <c r="G9" s="30"/>
      <c r="H9" s="30"/>
      <c r="I9" s="30">
        <v>1110</v>
      </c>
      <c r="J9" s="36">
        <v>43278</v>
      </c>
      <c r="K9" s="36" t="s">
        <v>32</v>
      </c>
    </row>
    <row r="10" spans="1:11" ht="28" x14ac:dyDescent="0.15">
      <c r="A10" s="50" t="s">
        <v>251</v>
      </c>
      <c r="B10" s="15" t="s">
        <v>6</v>
      </c>
      <c r="C10" s="15" t="s">
        <v>252</v>
      </c>
      <c r="D10" s="15" t="s">
        <v>395</v>
      </c>
      <c r="E10" s="15" t="s">
        <v>107</v>
      </c>
      <c r="F10" s="15"/>
      <c r="G10" s="15">
        <v>350</v>
      </c>
      <c r="H10" s="15"/>
      <c r="I10" s="15"/>
      <c r="J10" s="21">
        <v>39751</v>
      </c>
      <c r="K10" s="21">
        <v>43646</v>
      </c>
    </row>
    <row r="11" spans="1:11" ht="36" customHeight="1" x14ac:dyDescent="0.15">
      <c r="A11" s="12" t="s">
        <v>253</v>
      </c>
      <c r="B11" s="13" t="s">
        <v>53</v>
      </c>
      <c r="C11" s="13" t="s">
        <v>252</v>
      </c>
      <c r="D11" s="12" t="s">
        <v>396</v>
      </c>
      <c r="E11" s="13" t="s">
        <v>22</v>
      </c>
      <c r="F11" s="13"/>
      <c r="G11" s="13"/>
      <c r="H11" s="13"/>
      <c r="I11" s="13">
        <v>251.4</v>
      </c>
      <c r="J11" s="14">
        <v>41271</v>
      </c>
      <c r="K11" s="13" t="s">
        <v>32</v>
      </c>
    </row>
    <row r="12" spans="1:11" ht="31.5" customHeight="1" x14ac:dyDescent="0.15">
      <c r="A12" s="12" t="s">
        <v>262</v>
      </c>
      <c r="B12" s="13" t="s">
        <v>25</v>
      </c>
      <c r="C12" s="13" t="s">
        <v>252</v>
      </c>
      <c r="D12" s="12" t="s">
        <v>400</v>
      </c>
      <c r="E12" s="13" t="s">
        <v>232</v>
      </c>
      <c r="F12" s="13">
        <v>5</v>
      </c>
      <c r="G12" s="13">
        <v>75</v>
      </c>
      <c r="H12" s="13"/>
      <c r="I12" s="13"/>
      <c r="J12" s="14">
        <v>42117</v>
      </c>
      <c r="K12" s="13" t="s">
        <v>32</v>
      </c>
    </row>
    <row r="13" spans="1:11" ht="25.5" customHeight="1" x14ac:dyDescent="0.15">
      <c r="A13" s="49" t="s">
        <v>251</v>
      </c>
      <c r="B13" s="13" t="s">
        <v>6</v>
      </c>
      <c r="C13" s="13" t="s">
        <v>252</v>
      </c>
      <c r="D13" s="13" t="s">
        <v>401</v>
      </c>
      <c r="E13" s="13" t="s">
        <v>107</v>
      </c>
      <c r="F13" s="13"/>
      <c r="G13" s="13">
        <v>177</v>
      </c>
      <c r="H13" s="13"/>
      <c r="I13" s="13"/>
      <c r="J13" s="14">
        <v>42321</v>
      </c>
      <c r="K13" s="14">
        <v>43646</v>
      </c>
    </row>
    <row r="14" spans="1:11" ht="33.75" customHeight="1" x14ac:dyDescent="0.15">
      <c r="A14" s="12" t="s">
        <v>263</v>
      </c>
      <c r="B14" s="13" t="s">
        <v>53</v>
      </c>
      <c r="C14" s="13" t="s">
        <v>252</v>
      </c>
      <c r="D14" s="12" t="s">
        <v>402</v>
      </c>
      <c r="E14" s="13" t="s">
        <v>22</v>
      </c>
      <c r="F14" s="13"/>
      <c r="G14" s="13"/>
      <c r="H14" s="13"/>
      <c r="I14" s="13">
        <v>68.900000000000006</v>
      </c>
      <c r="J14" s="14">
        <v>42333</v>
      </c>
      <c r="K14" s="13" t="s">
        <v>32</v>
      </c>
    </row>
    <row r="15" spans="1:11" ht="52.5" customHeight="1" x14ac:dyDescent="0.15">
      <c r="A15" s="42" t="s">
        <v>264</v>
      </c>
      <c r="B15" s="13" t="s">
        <v>25</v>
      </c>
      <c r="C15" s="13" t="s">
        <v>252</v>
      </c>
      <c r="D15" s="12" t="s">
        <v>403</v>
      </c>
      <c r="E15" s="13" t="s">
        <v>232</v>
      </c>
      <c r="F15" s="13">
        <v>2.5</v>
      </c>
      <c r="G15" s="13">
        <v>41</v>
      </c>
      <c r="H15" s="13"/>
      <c r="I15" s="13"/>
      <c r="J15" s="14">
        <v>42388</v>
      </c>
      <c r="K15" s="13" t="s">
        <v>32</v>
      </c>
    </row>
    <row r="16" spans="1:11" ht="30.75" customHeight="1" x14ac:dyDescent="0.15">
      <c r="A16" s="49" t="s">
        <v>265</v>
      </c>
      <c r="B16" s="13" t="s">
        <v>53</v>
      </c>
      <c r="C16" s="13" t="s">
        <v>252</v>
      </c>
      <c r="D16" s="12" t="s">
        <v>404</v>
      </c>
      <c r="E16" s="13" t="s">
        <v>22</v>
      </c>
      <c r="F16" s="13"/>
      <c r="G16" s="13"/>
      <c r="H16" s="13"/>
      <c r="I16" s="13">
        <v>97.3</v>
      </c>
      <c r="J16" s="14">
        <v>42642</v>
      </c>
      <c r="K16" s="13" t="s">
        <v>32</v>
      </c>
    </row>
    <row r="17" spans="1:25" ht="39.75" customHeight="1" x14ac:dyDescent="0.15">
      <c r="A17" s="42" t="s">
        <v>266</v>
      </c>
      <c r="B17" s="13" t="s">
        <v>25</v>
      </c>
      <c r="C17" s="13" t="s">
        <v>252</v>
      </c>
      <c r="D17" s="47" t="s">
        <v>407</v>
      </c>
      <c r="E17" s="13" t="s">
        <v>267</v>
      </c>
      <c r="F17" s="13">
        <v>10.95</v>
      </c>
      <c r="G17" s="13">
        <v>40.15</v>
      </c>
      <c r="H17" s="13"/>
      <c r="I17" s="13">
        <v>3.9</v>
      </c>
      <c r="J17" s="14">
        <v>42899</v>
      </c>
      <c r="K17" s="13" t="s">
        <v>32</v>
      </c>
    </row>
    <row r="18" spans="1:25" ht="37.5" customHeight="1" x14ac:dyDescent="0.15">
      <c r="A18" s="42" t="s">
        <v>269</v>
      </c>
      <c r="B18" s="13" t="s">
        <v>25</v>
      </c>
      <c r="C18" s="13" t="s">
        <v>252</v>
      </c>
      <c r="D18" s="13" t="s">
        <v>421</v>
      </c>
      <c r="E18" s="13" t="s">
        <v>42</v>
      </c>
      <c r="F18" s="13"/>
      <c r="G18" s="13">
        <v>20</v>
      </c>
      <c r="H18" s="13"/>
      <c r="I18" s="13"/>
      <c r="J18" s="14">
        <v>43276</v>
      </c>
      <c r="K18" s="13" t="s">
        <v>32</v>
      </c>
    </row>
    <row r="19" spans="1:25" ht="31.5" customHeight="1" x14ac:dyDescent="0.15">
      <c r="A19" s="49" t="s">
        <v>273</v>
      </c>
      <c r="B19" s="13" t="s">
        <v>6</v>
      </c>
      <c r="C19" s="13" t="s">
        <v>252</v>
      </c>
      <c r="D19" s="13" t="s">
        <v>422</v>
      </c>
      <c r="E19" s="13" t="s">
        <v>107</v>
      </c>
      <c r="F19" s="13"/>
      <c r="G19" s="13">
        <v>217</v>
      </c>
      <c r="H19" s="13"/>
      <c r="I19" s="13"/>
      <c r="J19" s="51">
        <v>42359</v>
      </c>
      <c r="K19" s="51">
        <v>44651</v>
      </c>
    </row>
    <row r="20" spans="1:25" ht="52" customHeight="1" x14ac:dyDescent="0.15">
      <c r="A20" s="56" t="s">
        <v>274</v>
      </c>
      <c r="B20" s="13" t="s">
        <v>25</v>
      </c>
      <c r="C20" s="13" t="s">
        <v>252</v>
      </c>
      <c r="D20" s="13" t="s">
        <v>423</v>
      </c>
      <c r="E20" s="13" t="s">
        <v>42</v>
      </c>
      <c r="F20" s="13"/>
      <c r="G20" s="13">
        <v>65</v>
      </c>
      <c r="H20" s="13"/>
      <c r="I20" s="13"/>
      <c r="J20" s="14">
        <v>42586</v>
      </c>
      <c r="K20" s="13" t="s">
        <v>32</v>
      </c>
    </row>
    <row r="21" spans="1:25" ht="25.5" customHeight="1" x14ac:dyDescent="0.15">
      <c r="A21" s="12" t="s">
        <v>275</v>
      </c>
      <c r="B21" s="13" t="s">
        <v>53</v>
      </c>
      <c r="C21" s="13" t="s">
        <v>252</v>
      </c>
      <c r="D21" s="12" t="s">
        <v>276</v>
      </c>
      <c r="E21" s="13" t="s">
        <v>22</v>
      </c>
      <c r="F21" s="13"/>
      <c r="G21" s="13"/>
      <c r="H21" s="13"/>
      <c r="I21" s="13">
        <v>132</v>
      </c>
      <c r="J21" s="14">
        <v>42663</v>
      </c>
      <c r="K21" s="13" t="s">
        <v>32</v>
      </c>
    </row>
    <row r="22" spans="1:25" ht="39" customHeight="1" x14ac:dyDescent="0.15">
      <c r="A22" s="52" t="s">
        <v>321</v>
      </c>
      <c r="B22" s="39" t="s">
        <v>25</v>
      </c>
      <c r="C22" s="30" t="s">
        <v>322</v>
      </c>
      <c r="D22" s="31" t="s">
        <v>323</v>
      </c>
      <c r="E22" s="31" t="s">
        <v>42</v>
      </c>
      <c r="F22" s="31"/>
      <c r="G22" s="39">
        <v>200</v>
      </c>
      <c r="H22" s="39"/>
      <c r="I22" s="39"/>
      <c r="J22" s="40">
        <v>43083</v>
      </c>
      <c r="K22" s="40" t="s">
        <v>32</v>
      </c>
    </row>
    <row r="23" spans="1:25" ht="30" customHeight="1" x14ac:dyDescent="0.15">
      <c r="A23" s="42" t="s">
        <v>324</v>
      </c>
      <c r="B23" s="39" t="s">
        <v>25</v>
      </c>
      <c r="C23" s="30" t="s">
        <v>322</v>
      </c>
      <c r="D23" s="8" t="s">
        <v>325</v>
      </c>
      <c r="E23" s="31" t="s">
        <v>42</v>
      </c>
      <c r="F23" s="31"/>
      <c r="G23" s="39">
        <v>288</v>
      </c>
      <c r="H23" s="39"/>
      <c r="I23" s="39"/>
      <c r="J23" s="40">
        <v>43452</v>
      </c>
      <c r="K23" s="40" t="s">
        <v>32</v>
      </c>
    </row>
    <row r="24" spans="1:25" ht="36" customHeight="1" x14ac:dyDescent="0.15">
      <c r="A24" s="13" t="s">
        <v>94</v>
      </c>
      <c r="B24" s="13" t="s">
        <v>25</v>
      </c>
      <c r="C24" s="13" t="s">
        <v>10</v>
      </c>
      <c r="D24" s="13" t="s">
        <v>96</v>
      </c>
      <c r="E24" s="13" t="s">
        <v>95</v>
      </c>
      <c r="F24" s="13"/>
      <c r="G24" s="13">
        <v>85.2</v>
      </c>
      <c r="H24" s="13"/>
      <c r="I24" s="13"/>
      <c r="J24" s="14">
        <v>40857</v>
      </c>
      <c r="K24" s="13" t="s">
        <v>24</v>
      </c>
    </row>
    <row r="25" spans="1:25" ht="32.25" customHeight="1" x14ac:dyDescent="0.15">
      <c r="A25" s="16" t="s">
        <v>97</v>
      </c>
      <c r="B25" s="13" t="s">
        <v>25</v>
      </c>
      <c r="C25" s="13" t="s">
        <v>10</v>
      </c>
      <c r="D25" s="13" t="s">
        <v>370</v>
      </c>
      <c r="E25" s="12" t="s">
        <v>42</v>
      </c>
      <c r="F25" s="12"/>
      <c r="G25" s="12">
        <v>30.73</v>
      </c>
      <c r="H25" s="12"/>
      <c r="I25" s="12"/>
      <c r="J25" s="36">
        <v>40358</v>
      </c>
      <c r="K25" s="12" t="s">
        <v>24</v>
      </c>
    </row>
    <row r="26" spans="1:25" ht="28" x14ac:dyDescent="0.15">
      <c r="A26" s="8" t="s">
        <v>318</v>
      </c>
      <c r="B26" s="39" t="s">
        <v>25</v>
      </c>
      <c r="C26" s="30" t="s">
        <v>319</v>
      </c>
      <c r="D26" s="34" t="s">
        <v>320</v>
      </c>
      <c r="E26" s="31" t="s">
        <v>42</v>
      </c>
      <c r="F26" s="31"/>
      <c r="G26" s="39">
        <v>150</v>
      </c>
      <c r="H26" s="39"/>
      <c r="I26" s="39"/>
      <c r="J26" s="61">
        <v>39520</v>
      </c>
      <c r="K26" s="40" t="s">
        <v>32</v>
      </c>
    </row>
    <row r="27" spans="1:25" s="38" customFormat="1" ht="26.25" customHeight="1" x14ac:dyDescent="0.15">
      <c r="A27" s="49" t="s">
        <v>242</v>
      </c>
      <c r="B27" s="13" t="s">
        <v>2</v>
      </c>
      <c r="C27" s="13" t="s">
        <v>243</v>
      </c>
      <c r="D27" s="13" t="s">
        <v>390</v>
      </c>
      <c r="E27" s="13" t="s">
        <v>107</v>
      </c>
      <c r="F27" s="13"/>
      <c r="G27" s="13">
        <v>100</v>
      </c>
      <c r="H27" s="13"/>
      <c r="I27" s="13"/>
      <c r="J27" s="48">
        <v>42135</v>
      </c>
      <c r="K27" s="48">
        <v>44377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</row>
    <row r="28" spans="1:25" ht="31" customHeight="1" x14ac:dyDescent="0.15">
      <c r="A28" s="49" t="s">
        <v>258</v>
      </c>
      <c r="B28" s="13" t="s">
        <v>2</v>
      </c>
      <c r="C28" s="13" t="s">
        <v>243</v>
      </c>
      <c r="D28" s="13" t="s">
        <v>397</v>
      </c>
      <c r="E28" s="13" t="s">
        <v>107</v>
      </c>
      <c r="F28" s="13"/>
      <c r="G28" s="13">
        <v>100</v>
      </c>
      <c r="H28" s="13"/>
      <c r="I28" s="13"/>
      <c r="J28" s="48">
        <v>41726</v>
      </c>
      <c r="K28" s="48">
        <v>44012</v>
      </c>
    </row>
    <row r="29" spans="1:25" ht="16.5" customHeight="1" x14ac:dyDescent="0.15">
      <c r="A29" s="25" t="s">
        <v>259</v>
      </c>
      <c r="B29" s="30" t="s">
        <v>25</v>
      </c>
      <c r="C29" s="30" t="s">
        <v>243</v>
      </c>
      <c r="D29" s="31" t="s">
        <v>398</v>
      </c>
      <c r="E29" s="31" t="s">
        <v>260</v>
      </c>
      <c r="F29" s="31">
        <v>75</v>
      </c>
      <c r="G29" s="30">
        <v>40</v>
      </c>
      <c r="H29" s="13"/>
      <c r="I29" s="13"/>
      <c r="J29" s="51">
        <v>41991</v>
      </c>
      <c r="K29" s="51" t="s">
        <v>32</v>
      </c>
    </row>
    <row r="30" spans="1:25" ht="14" x14ac:dyDescent="0.15">
      <c r="A30" s="42" t="s">
        <v>332</v>
      </c>
      <c r="B30" s="39" t="s">
        <v>25</v>
      </c>
      <c r="C30" s="30" t="s">
        <v>333</v>
      </c>
      <c r="D30" s="34" t="s">
        <v>334</v>
      </c>
      <c r="E30" s="31" t="s">
        <v>43</v>
      </c>
      <c r="F30" s="31">
        <v>75</v>
      </c>
      <c r="G30" s="60"/>
      <c r="H30" s="39"/>
      <c r="I30" s="39"/>
      <c r="J30" s="40">
        <v>41456</v>
      </c>
      <c r="K30" s="40" t="s">
        <v>32</v>
      </c>
    </row>
    <row r="31" spans="1:25" ht="34.5" customHeight="1" x14ac:dyDescent="0.15">
      <c r="A31" s="42" t="s">
        <v>345</v>
      </c>
      <c r="B31" s="39" t="s">
        <v>25</v>
      </c>
      <c r="C31" s="30" t="s">
        <v>333</v>
      </c>
      <c r="D31" s="31" t="s">
        <v>460</v>
      </c>
      <c r="E31" s="31" t="s">
        <v>346</v>
      </c>
      <c r="F31" s="31">
        <v>80</v>
      </c>
      <c r="G31" s="60"/>
      <c r="H31" s="39"/>
      <c r="I31" s="39"/>
      <c r="J31" s="40">
        <v>41940</v>
      </c>
      <c r="K31" s="40" t="s">
        <v>32</v>
      </c>
    </row>
    <row r="32" spans="1:25" ht="14" x14ac:dyDescent="0.15">
      <c r="A32" s="30" t="s">
        <v>108</v>
      </c>
      <c r="B32" s="13" t="s">
        <v>25</v>
      </c>
      <c r="C32" s="13" t="s">
        <v>9</v>
      </c>
      <c r="D32" s="13" t="s">
        <v>412</v>
      </c>
      <c r="E32" s="31" t="s">
        <v>42</v>
      </c>
      <c r="F32" s="31"/>
      <c r="G32" s="13">
        <v>133</v>
      </c>
      <c r="H32" s="30"/>
      <c r="I32" s="30"/>
      <c r="J32" s="32">
        <v>41487</v>
      </c>
      <c r="K32" s="32" t="s">
        <v>32</v>
      </c>
    </row>
    <row r="33" spans="1:11" ht="36.75" customHeight="1" x14ac:dyDescent="0.15">
      <c r="A33" s="13" t="s">
        <v>69</v>
      </c>
      <c r="B33" s="13" t="s">
        <v>53</v>
      </c>
      <c r="C33" s="13" t="s">
        <v>9</v>
      </c>
      <c r="D33" s="12" t="s">
        <v>417</v>
      </c>
      <c r="E33" s="12" t="s">
        <v>22</v>
      </c>
      <c r="F33" s="12"/>
      <c r="G33" s="12"/>
      <c r="H33" s="12"/>
      <c r="I33" s="12">
        <v>437</v>
      </c>
      <c r="J33" s="36">
        <v>41244</v>
      </c>
      <c r="K33" s="12" t="s">
        <v>32</v>
      </c>
    </row>
    <row r="34" spans="1:11" ht="41.25" customHeight="1" x14ac:dyDescent="0.15">
      <c r="A34" s="13" t="s">
        <v>418</v>
      </c>
      <c r="B34" s="13" t="s">
        <v>53</v>
      </c>
      <c r="C34" s="13" t="s">
        <v>9</v>
      </c>
      <c r="D34" s="13" t="s">
        <v>419</v>
      </c>
      <c r="E34" s="30" t="s">
        <v>22</v>
      </c>
      <c r="F34" s="30"/>
      <c r="G34" s="13"/>
      <c r="H34" s="13"/>
      <c r="I34" s="13">
        <v>8.1</v>
      </c>
      <c r="J34" s="14">
        <v>41455</v>
      </c>
      <c r="K34" s="14">
        <v>43829</v>
      </c>
    </row>
    <row r="35" spans="1:11" ht="25.5" customHeight="1" x14ac:dyDescent="0.15">
      <c r="A35" s="13" t="s">
        <v>69</v>
      </c>
      <c r="B35" s="15" t="s">
        <v>53</v>
      </c>
      <c r="C35" s="15" t="s">
        <v>9</v>
      </c>
      <c r="D35" s="13" t="s">
        <v>383</v>
      </c>
      <c r="E35" s="15" t="s">
        <v>22</v>
      </c>
      <c r="F35" s="15"/>
      <c r="G35" s="15"/>
      <c r="H35" s="15"/>
      <c r="I35" s="15">
        <v>95</v>
      </c>
      <c r="J35" s="14">
        <v>41820</v>
      </c>
      <c r="K35" s="21">
        <v>43829</v>
      </c>
    </row>
    <row r="36" spans="1:11" ht="27" customHeight="1" x14ac:dyDescent="0.15">
      <c r="A36" s="25" t="s">
        <v>185</v>
      </c>
      <c r="B36" s="15" t="s">
        <v>2</v>
      </c>
      <c r="C36" s="15" t="s">
        <v>15</v>
      </c>
      <c r="D36" s="13" t="s">
        <v>360</v>
      </c>
      <c r="E36" s="15" t="s">
        <v>151</v>
      </c>
      <c r="F36" s="15"/>
      <c r="G36" s="15">
        <v>585</v>
      </c>
      <c r="H36" s="59"/>
      <c r="I36" s="59"/>
      <c r="J36" s="32">
        <v>41452</v>
      </c>
      <c r="K36" s="63">
        <v>43646</v>
      </c>
    </row>
    <row r="37" spans="1:11" ht="34.5" customHeight="1" x14ac:dyDescent="0.15">
      <c r="A37" s="13" t="s">
        <v>16</v>
      </c>
      <c r="B37" s="12" t="s">
        <v>2</v>
      </c>
      <c r="C37" s="12" t="s">
        <v>15</v>
      </c>
      <c r="D37" s="12" t="s">
        <v>365</v>
      </c>
      <c r="E37" s="12" t="s">
        <v>73</v>
      </c>
      <c r="F37" s="12"/>
      <c r="G37" s="12">
        <v>500</v>
      </c>
      <c r="H37" s="12"/>
      <c r="I37" s="12"/>
      <c r="J37" s="22">
        <v>41844</v>
      </c>
      <c r="K37" s="22">
        <v>43646</v>
      </c>
    </row>
    <row r="38" spans="1:11" ht="14" x14ac:dyDescent="0.15">
      <c r="A38" s="37" t="s">
        <v>212</v>
      </c>
      <c r="B38" s="13" t="s">
        <v>25</v>
      </c>
      <c r="C38" s="13" t="s">
        <v>15</v>
      </c>
      <c r="D38" s="13" t="s">
        <v>312</v>
      </c>
      <c r="E38" s="13" t="s">
        <v>43</v>
      </c>
      <c r="F38" s="13">
        <v>120</v>
      </c>
      <c r="G38" s="12"/>
      <c r="H38" s="12"/>
      <c r="I38" s="12"/>
      <c r="J38" s="22">
        <v>40304</v>
      </c>
      <c r="K38" s="22" t="s">
        <v>32</v>
      </c>
    </row>
    <row r="39" spans="1:11" ht="33.75" customHeight="1" x14ac:dyDescent="0.15">
      <c r="A39" s="25" t="s">
        <v>200</v>
      </c>
      <c r="B39" s="13" t="s">
        <v>53</v>
      </c>
      <c r="C39" s="13" t="s">
        <v>15</v>
      </c>
      <c r="D39" s="13" t="s">
        <v>372</v>
      </c>
      <c r="E39" s="13" t="s">
        <v>22</v>
      </c>
      <c r="F39" s="13"/>
      <c r="G39" s="13"/>
      <c r="H39" s="39"/>
      <c r="I39" s="30">
        <v>23.4</v>
      </c>
      <c r="J39" s="40">
        <v>41830</v>
      </c>
      <c r="K39" s="40" t="s">
        <v>32</v>
      </c>
    </row>
    <row r="40" spans="1:11" ht="52.5" customHeight="1" x14ac:dyDescent="0.15">
      <c r="A40" s="37" t="s">
        <v>210</v>
      </c>
      <c r="B40" s="12" t="s">
        <v>25</v>
      </c>
      <c r="C40" s="12" t="s">
        <v>15</v>
      </c>
      <c r="D40" s="12" t="s">
        <v>374</v>
      </c>
      <c r="E40" s="12" t="s">
        <v>95</v>
      </c>
      <c r="F40" s="12"/>
      <c r="G40" s="12">
        <v>97</v>
      </c>
      <c r="H40" s="12"/>
      <c r="I40" s="12"/>
      <c r="J40" s="22">
        <v>42332</v>
      </c>
      <c r="K40" s="22" t="s">
        <v>32</v>
      </c>
    </row>
    <row r="41" spans="1:11" ht="42" x14ac:dyDescent="0.15">
      <c r="A41" s="25" t="s">
        <v>201</v>
      </c>
      <c r="B41" s="13" t="s">
        <v>53</v>
      </c>
      <c r="C41" s="13" t="s">
        <v>15</v>
      </c>
      <c r="D41" s="13" t="s">
        <v>416</v>
      </c>
      <c r="E41" s="13" t="s">
        <v>22</v>
      </c>
      <c r="F41" s="13"/>
      <c r="G41" s="13"/>
      <c r="H41" s="39"/>
      <c r="I41" s="30">
        <v>150</v>
      </c>
      <c r="J41" s="40">
        <v>41184</v>
      </c>
      <c r="K41" s="40" t="s">
        <v>32</v>
      </c>
    </row>
    <row r="42" spans="1:11" ht="29.25" customHeight="1" x14ac:dyDescent="0.15">
      <c r="A42" s="37" t="s">
        <v>211</v>
      </c>
      <c r="B42" s="13" t="s">
        <v>25</v>
      </c>
      <c r="C42" s="13" t="s">
        <v>15</v>
      </c>
      <c r="D42" s="13" t="s">
        <v>384</v>
      </c>
      <c r="E42" s="12" t="s">
        <v>42</v>
      </c>
      <c r="F42" s="12"/>
      <c r="G42" s="12">
        <v>75</v>
      </c>
      <c r="H42" s="12"/>
      <c r="I42" s="12"/>
      <c r="J42" s="22">
        <v>42116</v>
      </c>
      <c r="K42" s="22" t="s">
        <v>32</v>
      </c>
    </row>
    <row r="43" spans="1:11" ht="36.75" customHeight="1" x14ac:dyDescent="0.15">
      <c r="A43" s="16" t="s">
        <v>27</v>
      </c>
      <c r="B43" s="13" t="s">
        <v>25</v>
      </c>
      <c r="C43" s="13" t="s">
        <v>15</v>
      </c>
      <c r="D43" s="13" t="s">
        <v>387</v>
      </c>
      <c r="E43" s="13" t="s">
        <v>74</v>
      </c>
      <c r="F43" s="13">
        <v>75</v>
      </c>
      <c r="G43" s="12"/>
      <c r="H43" s="12"/>
      <c r="I43" s="12"/>
      <c r="J43" s="22">
        <v>42976</v>
      </c>
      <c r="K43" s="22" t="s">
        <v>32</v>
      </c>
    </row>
    <row r="44" spans="1:11" ht="42" customHeight="1" x14ac:dyDescent="0.15">
      <c r="A44" s="34" t="s">
        <v>296</v>
      </c>
      <c r="B44" s="30" t="s">
        <v>2</v>
      </c>
      <c r="C44" s="31" t="s">
        <v>441</v>
      </c>
      <c r="D44" s="31" t="s">
        <v>297</v>
      </c>
      <c r="E44" s="31" t="s">
        <v>107</v>
      </c>
      <c r="F44" s="31"/>
      <c r="G44" s="30">
        <v>800</v>
      </c>
      <c r="H44" s="30"/>
      <c r="I44" s="39"/>
      <c r="J44" s="36">
        <v>42724</v>
      </c>
      <c r="K44" s="36">
        <v>44408</v>
      </c>
    </row>
    <row r="45" spans="1:11" ht="29.25" customHeight="1" x14ac:dyDescent="0.15">
      <c r="A45" s="37" t="s">
        <v>109</v>
      </c>
      <c r="B45" s="13" t="s">
        <v>25</v>
      </c>
      <c r="C45" s="13" t="s">
        <v>17</v>
      </c>
      <c r="D45" s="13" t="s">
        <v>414</v>
      </c>
      <c r="E45" s="12" t="s">
        <v>42</v>
      </c>
      <c r="F45" s="12"/>
      <c r="G45" s="12">
        <v>65</v>
      </c>
      <c r="H45" s="12"/>
      <c r="I45" s="12"/>
      <c r="J45" s="36">
        <v>41669</v>
      </c>
      <c r="K45" s="36" t="s">
        <v>32</v>
      </c>
    </row>
    <row r="46" spans="1:11" ht="26.25" customHeight="1" x14ac:dyDescent="0.15">
      <c r="A46" s="13" t="s">
        <v>70</v>
      </c>
      <c r="B46" s="13" t="s">
        <v>53</v>
      </c>
      <c r="C46" s="13" t="s">
        <v>20</v>
      </c>
      <c r="D46" s="13" t="s">
        <v>357</v>
      </c>
      <c r="E46" s="13" t="s">
        <v>22</v>
      </c>
      <c r="F46" s="13"/>
      <c r="G46" s="13"/>
      <c r="H46" s="13"/>
      <c r="I46" s="13">
        <v>75</v>
      </c>
      <c r="J46" s="14">
        <v>2005</v>
      </c>
      <c r="K46" s="13" t="s">
        <v>32</v>
      </c>
    </row>
    <row r="47" spans="1:11" ht="24" customHeight="1" x14ac:dyDescent="0.15">
      <c r="A47" s="13" t="s">
        <v>226</v>
      </c>
      <c r="B47" s="30" t="s">
        <v>53</v>
      </c>
      <c r="C47" s="30" t="s">
        <v>20</v>
      </c>
      <c r="D47" s="31" t="s">
        <v>359</v>
      </c>
      <c r="E47" s="30" t="s">
        <v>22</v>
      </c>
      <c r="F47" s="30"/>
      <c r="G47" s="30"/>
      <c r="H47" s="30"/>
      <c r="I47" s="30">
        <v>88.4</v>
      </c>
      <c r="J47" s="32">
        <v>40942</v>
      </c>
      <c r="K47" s="30" t="s">
        <v>32</v>
      </c>
    </row>
    <row r="48" spans="1:11" ht="48.75" customHeight="1" x14ac:dyDescent="0.15">
      <c r="A48" s="37" t="s">
        <v>223</v>
      </c>
      <c r="B48" s="13" t="s">
        <v>25</v>
      </c>
      <c r="C48" s="13" t="s">
        <v>20</v>
      </c>
      <c r="D48" s="13" t="s">
        <v>371</v>
      </c>
      <c r="E48" s="12" t="s">
        <v>224</v>
      </c>
      <c r="F48" s="12"/>
      <c r="G48" s="12">
        <v>100</v>
      </c>
      <c r="H48" s="12"/>
      <c r="I48" s="12"/>
      <c r="J48" s="22">
        <v>40892</v>
      </c>
      <c r="K48" s="12" t="s">
        <v>32</v>
      </c>
    </row>
    <row r="49" spans="1:11" ht="27" customHeight="1" x14ac:dyDescent="0.15">
      <c r="A49" s="16" t="s">
        <v>23</v>
      </c>
      <c r="B49" s="13" t="s">
        <v>6</v>
      </c>
      <c r="C49" s="13" t="s">
        <v>20</v>
      </c>
      <c r="D49" s="13" t="s">
        <v>382</v>
      </c>
      <c r="E49" s="13" t="s">
        <v>71</v>
      </c>
      <c r="F49" s="13"/>
      <c r="G49" s="13">
        <v>19.8</v>
      </c>
      <c r="H49" s="13"/>
      <c r="I49" s="13"/>
      <c r="J49" s="14">
        <v>41817</v>
      </c>
      <c r="K49" s="13" t="s">
        <v>32</v>
      </c>
    </row>
    <row r="50" spans="1:11" ht="33" customHeight="1" x14ac:dyDescent="0.15">
      <c r="A50" s="16" t="s">
        <v>21</v>
      </c>
      <c r="B50" s="12" t="s">
        <v>6</v>
      </c>
      <c r="C50" s="12" t="s">
        <v>20</v>
      </c>
      <c r="D50" s="12" t="s">
        <v>385</v>
      </c>
      <c r="E50" s="12" t="s">
        <v>22</v>
      </c>
      <c r="F50" s="12"/>
      <c r="G50" s="12"/>
      <c r="H50" s="12"/>
      <c r="I50" s="12">
        <v>500</v>
      </c>
      <c r="J50" s="19">
        <v>42215</v>
      </c>
      <c r="K50" s="19">
        <v>43465</v>
      </c>
    </row>
    <row r="51" spans="1:11" ht="20.25" customHeight="1" x14ac:dyDescent="0.15">
      <c r="A51" s="16" t="s">
        <v>21</v>
      </c>
      <c r="B51" s="12" t="s">
        <v>2</v>
      </c>
      <c r="C51" s="12" t="s">
        <v>20</v>
      </c>
      <c r="D51" s="12" t="s">
        <v>385</v>
      </c>
      <c r="E51" s="12" t="s">
        <v>22</v>
      </c>
      <c r="F51" s="12"/>
      <c r="G51" s="12"/>
      <c r="H51" s="12"/>
      <c r="I51" s="12">
        <v>200</v>
      </c>
      <c r="J51" s="19">
        <v>42215</v>
      </c>
      <c r="K51" s="19">
        <v>43465</v>
      </c>
    </row>
    <row r="52" spans="1:11" ht="14" x14ac:dyDescent="0.15">
      <c r="A52" s="13" t="s">
        <v>45</v>
      </c>
      <c r="B52" s="13" t="s">
        <v>25</v>
      </c>
      <c r="C52" s="13" t="s">
        <v>20</v>
      </c>
      <c r="D52" s="13" t="s">
        <v>386</v>
      </c>
      <c r="E52" s="13" t="s">
        <v>42</v>
      </c>
      <c r="F52" s="13"/>
      <c r="G52" s="13">
        <v>235</v>
      </c>
      <c r="H52" s="13"/>
      <c r="I52" s="13"/>
      <c r="J52" s="14">
        <v>42537</v>
      </c>
      <c r="K52" s="13" t="s">
        <v>32</v>
      </c>
    </row>
    <row r="53" spans="1:11" ht="14" x14ac:dyDescent="0.15">
      <c r="A53" s="42" t="s">
        <v>237</v>
      </c>
      <c r="B53" s="13" t="s">
        <v>25</v>
      </c>
      <c r="C53" s="13" t="s">
        <v>238</v>
      </c>
      <c r="D53" s="13" t="s">
        <v>388</v>
      </c>
      <c r="E53" s="13" t="s">
        <v>42</v>
      </c>
      <c r="F53" s="13"/>
      <c r="G53" s="13">
        <v>450</v>
      </c>
      <c r="H53" s="13"/>
      <c r="I53" s="13"/>
      <c r="J53" s="14">
        <v>39546</v>
      </c>
      <c r="K53" s="13" t="s">
        <v>32</v>
      </c>
    </row>
    <row r="54" spans="1:11" ht="27.75" customHeight="1" x14ac:dyDescent="0.15">
      <c r="A54" s="42" t="s">
        <v>247</v>
      </c>
      <c r="B54" s="13" t="s">
        <v>25</v>
      </c>
      <c r="C54" s="13" t="s">
        <v>238</v>
      </c>
      <c r="D54" s="13" t="s">
        <v>392</v>
      </c>
      <c r="E54" s="13" t="s">
        <v>232</v>
      </c>
      <c r="F54" s="13">
        <v>50</v>
      </c>
      <c r="G54" s="17">
        <v>150</v>
      </c>
      <c r="H54" s="13"/>
      <c r="I54" s="13"/>
      <c r="J54" s="14">
        <v>39172</v>
      </c>
      <c r="K54" s="14" t="s">
        <v>32</v>
      </c>
    </row>
    <row r="55" spans="1:11" ht="14" x14ac:dyDescent="0.15">
      <c r="A55" s="55" t="s">
        <v>248</v>
      </c>
      <c r="B55" s="15" t="s">
        <v>25</v>
      </c>
      <c r="C55" s="15" t="s">
        <v>238</v>
      </c>
      <c r="D55" s="15" t="s">
        <v>393</v>
      </c>
      <c r="E55" s="15" t="s">
        <v>232</v>
      </c>
      <c r="F55" s="15">
        <v>30</v>
      </c>
      <c r="G55" s="20">
        <v>74.760000000000005</v>
      </c>
      <c r="H55" s="15"/>
      <c r="I55" s="15"/>
      <c r="J55" s="21">
        <v>39224</v>
      </c>
      <c r="K55" s="21" t="s">
        <v>32</v>
      </c>
    </row>
    <row r="56" spans="1:11" ht="14" x14ac:dyDescent="0.15">
      <c r="A56" s="42" t="s">
        <v>270</v>
      </c>
      <c r="B56" s="13" t="s">
        <v>25</v>
      </c>
      <c r="C56" s="13" t="s">
        <v>238</v>
      </c>
      <c r="D56" s="13" t="s">
        <v>408</v>
      </c>
      <c r="E56" s="13" t="s">
        <v>232</v>
      </c>
      <c r="F56" s="13">
        <v>5</v>
      </c>
      <c r="G56" s="13">
        <v>25</v>
      </c>
      <c r="H56" s="13"/>
      <c r="I56" s="13"/>
      <c r="J56" s="14">
        <v>39463</v>
      </c>
      <c r="K56" s="13" t="s">
        <v>32</v>
      </c>
    </row>
    <row r="57" spans="1:11" ht="14" x14ac:dyDescent="0.15">
      <c r="A57" s="54" t="s">
        <v>438</v>
      </c>
      <c r="B57" s="39" t="s">
        <v>256</v>
      </c>
      <c r="C57" s="39" t="s">
        <v>257</v>
      </c>
      <c r="D57" s="47" t="s">
        <v>427</v>
      </c>
      <c r="E57" s="39" t="s">
        <v>42</v>
      </c>
      <c r="F57" s="39"/>
      <c r="G57" s="39">
        <v>130</v>
      </c>
      <c r="H57" s="39"/>
      <c r="I57" s="39"/>
      <c r="J57" s="40">
        <v>41669</v>
      </c>
      <c r="K57" s="47" t="s">
        <v>32</v>
      </c>
    </row>
    <row r="58" spans="1:11" ht="49.5" customHeight="1" x14ac:dyDescent="0.15">
      <c r="A58" s="42" t="s">
        <v>268</v>
      </c>
      <c r="B58" s="13" t="s">
        <v>25</v>
      </c>
      <c r="C58" s="49" t="s">
        <v>257</v>
      </c>
      <c r="D58" s="12" t="s">
        <v>1001</v>
      </c>
      <c r="E58" s="25" t="s">
        <v>42</v>
      </c>
      <c r="F58" s="25"/>
      <c r="G58" s="49">
        <v>50</v>
      </c>
      <c r="H58" s="49"/>
      <c r="I58" s="49"/>
      <c r="J58" s="48">
        <v>43511</v>
      </c>
      <c r="K58" s="48" t="s">
        <v>32</v>
      </c>
    </row>
    <row r="59" spans="1:11" ht="28" x14ac:dyDescent="0.15">
      <c r="A59" s="42" t="s">
        <v>271</v>
      </c>
      <c r="B59" s="13" t="s">
        <v>25</v>
      </c>
      <c r="C59" s="49" t="s">
        <v>257</v>
      </c>
      <c r="D59" s="13" t="s">
        <v>409</v>
      </c>
      <c r="E59" s="25" t="s">
        <v>43</v>
      </c>
      <c r="F59" s="25">
        <v>25</v>
      </c>
      <c r="G59" s="49"/>
      <c r="H59" s="49"/>
      <c r="I59" s="49"/>
      <c r="J59" s="48">
        <v>40952</v>
      </c>
      <c r="K59" s="48" t="s">
        <v>32</v>
      </c>
    </row>
    <row r="60" spans="1:11" ht="40.5" customHeight="1" x14ac:dyDescent="0.15">
      <c r="A60" s="8" t="s">
        <v>272</v>
      </c>
      <c r="B60" s="13" t="s">
        <v>25</v>
      </c>
      <c r="C60" s="49" t="s">
        <v>257</v>
      </c>
      <c r="D60" s="13" t="s">
        <v>410</v>
      </c>
      <c r="E60" s="25" t="s">
        <v>42</v>
      </c>
      <c r="F60" s="25"/>
      <c r="G60" s="49">
        <v>60</v>
      </c>
      <c r="H60" s="49"/>
      <c r="I60" s="49"/>
      <c r="J60" s="48">
        <v>41131</v>
      </c>
      <c r="K60" s="48" t="s">
        <v>32</v>
      </c>
    </row>
    <row r="61" spans="1:11" ht="29.25" customHeight="1" x14ac:dyDescent="0.15">
      <c r="A61" s="8" t="s">
        <v>350</v>
      </c>
      <c r="B61" s="39" t="s">
        <v>25</v>
      </c>
      <c r="C61" s="39" t="s">
        <v>351</v>
      </c>
      <c r="D61" s="47" t="s">
        <v>462</v>
      </c>
      <c r="E61" s="31" t="s">
        <v>352</v>
      </c>
      <c r="F61" s="31">
        <v>125</v>
      </c>
      <c r="G61" s="39">
        <v>125</v>
      </c>
      <c r="H61" s="39"/>
      <c r="I61" s="39"/>
      <c r="J61" s="36">
        <v>42347</v>
      </c>
      <c r="K61" s="39" t="s">
        <v>32</v>
      </c>
    </row>
    <row r="62" spans="1:11" ht="37.5" customHeight="1" x14ac:dyDescent="0.15">
      <c r="A62" s="8" t="s">
        <v>466</v>
      </c>
      <c r="B62" s="39" t="s">
        <v>25</v>
      </c>
      <c r="C62" s="39" t="s">
        <v>351</v>
      </c>
      <c r="D62" s="47" t="s">
        <v>463</v>
      </c>
      <c r="E62" s="31" t="s">
        <v>353</v>
      </c>
      <c r="F62" s="31">
        <v>47</v>
      </c>
      <c r="G62" s="39">
        <v>150</v>
      </c>
      <c r="H62" s="39"/>
      <c r="I62" s="39"/>
      <c r="J62" s="36">
        <v>42257</v>
      </c>
      <c r="K62" s="39" t="s">
        <v>32</v>
      </c>
    </row>
    <row r="63" spans="1:11" ht="36" customHeight="1" x14ac:dyDescent="0.15">
      <c r="A63" s="52" t="s">
        <v>335</v>
      </c>
      <c r="B63" s="39" t="s">
        <v>25</v>
      </c>
      <c r="C63" s="30" t="s">
        <v>336</v>
      </c>
      <c r="D63" s="34" t="s">
        <v>454</v>
      </c>
      <c r="E63" s="31" t="s">
        <v>42</v>
      </c>
      <c r="F63" s="31"/>
      <c r="G63" s="39">
        <v>28</v>
      </c>
      <c r="H63" s="39"/>
      <c r="I63" s="39"/>
      <c r="J63" s="40">
        <v>38513</v>
      </c>
      <c r="K63" s="40" t="s">
        <v>32</v>
      </c>
    </row>
    <row r="64" spans="1:11" ht="14" x14ac:dyDescent="0.15">
      <c r="A64" s="42" t="s">
        <v>337</v>
      </c>
      <c r="B64" s="39" t="s">
        <v>25</v>
      </c>
      <c r="C64" s="30" t="s">
        <v>336</v>
      </c>
      <c r="D64" s="8" t="s">
        <v>455</v>
      </c>
      <c r="E64" s="31" t="s">
        <v>42</v>
      </c>
      <c r="F64" s="31"/>
      <c r="G64" s="39">
        <v>45</v>
      </c>
      <c r="H64" s="39"/>
      <c r="I64" s="39"/>
      <c r="J64" s="40">
        <v>37684</v>
      </c>
      <c r="K64" s="40" t="s">
        <v>32</v>
      </c>
    </row>
    <row r="65" spans="1:11" ht="27.75" customHeight="1" x14ac:dyDescent="0.15">
      <c r="A65" s="8" t="s">
        <v>354</v>
      </c>
      <c r="B65" s="39" t="s">
        <v>25</v>
      </c>
      <c r="C65" s="39" t="s">
        <v>355</v>
      </c>
      <c r="D65" s="47" t="s">
        <v>464</v>
      </c>
      <c r="E65" s="47" t="s">
        <v>72</v>
      </c>
      <c r="F65" s="47"/>
      <c r="G65" s="39">
        <v>75</v>
      </c>
      <c r="H65" s="39"/>
      <c r="I65" s="39">
        <v>6</v>
      </c>
      <c r="J65" s="36">
        <v>42670</v>
      </c>
      <c r="K65" s="39" t="s">
        <v>32</v>
      </c>
    </row>
    <row r="66" spans="1:11" ht="28" x14ac:dyDescent="0.15">
      <c r="A66" s="57" t="s">
        <v>354</v>
      </c>
      <c r="B66" s="43" t="s">
        <v>53</v>
      </c>
      <c r="C66" s="43" t="s">
        <v>355</v>
      </c>
      <c r="D66" s="45" t="s">
        <v>465</v>
      </c>
      <c r="E66" s="45" t="s">
        <v>22</v>
      </c>
      <c r="F66" s="45"/>
      <c r="G66" s="43"/>
      <c r="H66" s="43"/>
      <c r="I66" s="43">
        <v>215.6</v>
      </c>
      <c r="J66" s="62">
        <v>42725</v>
      </c>
      <c r="K66" s="59" t="s">
        <v>32</v>
      </c>
    </row>
    <row r="67" spans="1:11" ht="28" x14ac:dyDescent="0.15">
      <c r="A67" s="42" t="s">
        <v>313</v>
      </c>
      <c r="B67" s="30" t="s">
        <v>25</v>
      </c>
      <c r="C67" s="39" t="s">
        <v>314</v>
      </c>
      <c r="D67" s="47" t="s">
        <v>315</v>
      </c>
      <c r="E67" s="31" t="s">
        <v>316</v>
      </c>
      <c r="F67" s="31">
        <v>20</v>
      </c>
      <c r="G67" s="39">
        <f>30</f>
        <v>30</v>
      </c>
      <c r="H67" s="39"/>
      <c r="I67" s="39"/>
      <c r="J67" s="36">
        <v>41247</v>
      </c>
      <c r="K67" s="36" t="s">
        <v>32</v>
      </c>
    </row>
    <row r="68" spans="1:11" ht="42" x14ac:dyDescent="0.15">
      <c r="A68" s="30" t="s">
        <v>436</v>
      </c>
      <c r="B68" s="13" t="s">
        <v>25</v>
      </c>
      <c r="C68" s="13" t="s">
        <v>37</v>
      </c>
      <c r="D68" s="13" t="s">
        <v>356</v>
      </c>
      <c r="E68" s="13" t="s">
        <v>231</v>
      </c>
      <c r="F68" s="13">
        <v>15</v>
      </c>
      <c r="G68" s="13">
        <f>55</f>
        <v>55</v>
      </c>
      <c r="H68" s="13"/>
      <c r="I68" s="13"/>
      <c r="J68" s="14">
        <v>41802</v>
      </c>
      <c r="K68" s="13" t="s">
        <v>32</v>
      </c>
    </row>
    <row r="69" spans="1:11" ht="14" x14ac:dyDescent="0.15">
      <c r="A69" s="30" t="s">
        <v>436</v>
      </c>
      <c r="B69" s="13" t="s">
        <v>25</v>
      </c>
      <c r="C69" s="13" t="s">
        <v>37</v>
      </c>
      <c r="D69" s="13" t="s">
        <v>356</v>
      </c>
      <c r="E69" s="13" t="s">
        <v>232</v>
      </c>
      <c r="F69" s="13">
        <v>3.5</v>
      </c>
      <c r="G69" s="13">
        <v>25</v>
      </c>
      <c r="H69" s="13"/>
      <c r="I69" s="13"/>
      <c r="J69" s="14">
        <v>43472</v>
      </c>
      <c r="K69" s="13" t="s">
        <v>32</v>
      </c>
    </row>
    <row r="70" spans="1:11" ht="28" x14ac:dyDescent="0.15">
      <c r="A70" s="13" t="s">
        <v>425</v>
      </c>
      <c r="B70" s="12" t="s">
        <v>25</v>
      </c>
      <c r="C70" s="12" t="s">
        <v>37</v>
      </c>
      <c r="D70" s="13" t="s">
        <v>420</v>
      </c>
      <c r="E70" s="13" t="s">
        <v>43</v>
      </c>
      <c r="F70" s="13">
        <v>50</v>
      </c>
      <c r="G70" s="12"/>
      <c r="H70" s="12"/>
      <c r="I70" s="12"/>
      <c r="J70" s="22">
        <v>42194</v>
      </c>
      <c r="K70" s="12" t="s">
        <v>32</v>
      </c>
    </row>
    <row r="71" spans="1:11" ht="14" x14ac:dyDescent="0.15">
      <c r="A71" s="13" t="s">
        <v>50</v>
      </c>
      <c r="B71" s="13" t="s">
        <v>6</v>
      </c>
      <c r="C71" s="13" t="s">
        <v>33</v>
      </c>
      <c r="D71" s="13" t="s">
        <v>363</v>
      </c>
      <c r="E71" s="13" t="s">
        <v>22</v>
      </c>
      <c r="F71" s="13"/>
      <c r="G71" s="13"/>
      <c r="H71" s="13"/>
      <c r="I71" s="13">
        <v>32</v>
      </c>
      <c r="J71" s="14">
        <v>41788</v>
      </c>
      <c r="K71" s="13" t="s">
        <v>32</v>
      </c>
    </row>
    <row r="72" spans="1:11" ht="28" x14ac:dyDescent="0.15">
      <c r="A72" s="13" t="s">
        <v>68</v>
      </c>
      <c r="B72" s="13" t="s">
        <v>6</v>
      </c>
      <c r="C72" s="13" t="s">
        <v>36</v>
      </c>
      <c r="D72" s="13" t="s">
        <v>413</v>
      </c>
      <c r="E72" s="13" t="s">
        <v>49</v>
      </c>
      <c r="F72" s="13"/>
      <c r="G72" s="17"/>
      <c r="H72" s="13"/>
      <c r="I72" s="13">
        <v>130</v>
      </c>
      <c r="J72" s="14">
        <v>41788</v>
      </c>
      <c r="K72" s="14">
        <v>43465</v>
      </c>
    </row>
    <row r="73" spans="1:11" ht="28" x14ac:dyDescent="0.15">
      <c r="A73" s="13" t="s">
        <v>135</v>
      </c>
      <c r="B73" s="12" t="s">
        <v>25</v>
      </c>
      <c r="C73" s="12" t="s">
        <v>36</v>
      </c>
      <c r="D73" s="18" t="s">
        <v>378</v>
      </c>
      <c r="E73" s="13" t="s">
        <v>136</v>
      </c>
      <c r="F73" s="13"/>
      <c r="G73" s="23">
        <v>40</v>
      </c>
      <c r="H73" s="12"/>
      <c r="I73" s="12"/>
      <c r="J73" s="22">
        <v>43250</v>
      </c>
      <c r="K73" s="19" t="s">
        <v>32</v>
      </c>
    </row>
    <row r="74" spans="1:11" ht="14" x14ac:dyDescent="0.15">
      <c r="A74" s="42" t="s">
        <v>348</v>
      </c>
      <c r="B74" s="39" t="s">
        <v>25</v>
      </c>
      <c r="C74" s="30" t="s">
        <v>349</v>
      </c>
      <c r="D74" s="13" t="s">
        <v>461</v>
      </c>
      <c r="E74" s="31" t="s">
        <v>43</v>
      </c>
      <c r="F74" s="31">
        <v>60</v>
      </c>
      <c r="G74" s="39"/>
      <c r="H74" s="39"/>
      <c r="I74" s="39"/>
      <c r="J74" s="40">
        <v>42353</v>
      </c>
      <c r="K74" s="40" t="s">
        <v>32</v>
      </c>
    </row>
    <row r="75" spans="1:11" ht="42" customHeight="1" x14ac:dyDescent="0.15">
      <c r="A75" s="42" t="s">
        <v>290</v>
      </c>
      <c r="B75" s="39" t="s">
        <v>2</v>
      </c>
      <c r="C75" s="39" t="s">
        <v>291</v>
      </c>
      <c r="D75" s="47" t="s">
        <v>292</v>
      </c>
      <c r="E75" s="47" t="s">
        <v>151</v>
      </c>
      <c r="F75" s="47"/>
      <c r="G75" s="39">
        <v>40.5</v>
      </c>
      <c r="H75" s="39"/>
      <c r="I75" s="39"/>
      <c r="J75" s="40">
        <v>41964</v>
      </c>
      <c r="K75" s="40">
        <v>44012</v>
      </c>
    </row>
    <row r="76" spans="1:11" ht="60" customHeight="1" x14ac:dyDescent="0.15">
      <c r="A76" s="12" t="s">
        <v>239</v>
      </c>
      <c r="B76" s="39" t="s">
        <v>6</v>
      </c>
      <c r="C76" s="39" t="s">
        <v>240</v>
      </c>
      <c r="D76" s="124" t="s">
        <v>426</v>
      </c>
      <c r="E76" s="47" t="s">
        <v>107</v>
      </c>
      <c r="F76" s="47"/>
      <c r="G76" s="39">
        <f>25+4.2</f>
        <v>29.2</v>
      </c>
      <c r="H76" s="39"/>
      <c r="I76" s="39"/>
      <c r="J76" s="40">
        <v>40673</v>
      </c>
      <c r="K76" s="40">
        <v>43738</v>
      </c>
    </row>
    <row r="77" spans="1:11" ht="28.5" customHeight="1" x14ac:dyDescent="0.15">
      <c r="A77" s="52" t="s">
        <v>241</v>
      </c>
      <c r="B77" s="58" t="s">
        <v>25</v>
      </c>
      <c r="C77" s="58" t="s">
        <v>240</v>
      </c>
      <c r="D77" s="31" t="s">
        <v>389</v>
      </c>
      <c r="E77" s="47" t="s">
        <v>42</v>
      </c>
      <c r="F77" s="47"/>
      <c r="G77" s="39">
        <v>400</v>
      </c>
      <c r="H77" s="39"/>
      <c r="I77" s="39"/>
      <c r="J77" s="40">
        <v>41333</v>
      </c>
      <c r="K77" s="40" t="s">
        <v>32</v>
      </c>
    </row>
    <row r="78" spans="1:11" ht="23.25" customHeight="1" x14ac:dyDescent="0.15">
      <c r="A78" s="56" t="s">
        <v>277</v>
      </c>
      <c r="B78" s="39" t="s">
        <v>2</v>
      </c>
      <c r="C78" s="39" t="s">
        <v>278</v>
      </c>
      <c r="D78" s="31" t="s">
        <v>279</v>
      </c>
      <c r="E78" s="47" t="s">
        <v>151</v>
      </c>
      <c r="F78" s="47"/>
      <c r="G78" s="39">
        <v>69</v>
      </c>
      <c r="H78" s="39"/>
      <c r="I78" s="39"/>
      <c r="J78" s="40">
        <v>41901</v>
      </c>
      <c r="K78" s="40">
        <v>44012</v>
      </c>
    </row>
    <row r="79" spans="1:11" ht="28.5" customHeight="1" x14ac:dyDescent="0.15">
      <c r="A79" s="25" t="s">
        <v>139</v>
      </c>
      <c r="B79" s="13" t="s">
        <v>53</v>
      </c>
      <c r="C79" s="13" t="s">
        <v>79</v>
      </c>
      <c r="D79" s="13" t="s">
        <v>368</v>
      </c>
      <c r="E79" s="13" t="s">
        <v>22</v>
      </c>
      <c r="F79" s="13"/>
      <c r="G79" s="17"/>
      <c r="H79" s="12"/>
      <c r="I79" s="12">
        <v>115.4</v>
      </c>
      <c r="J79" s="19">
        <v>42341</v>
      </c>
      <c r="K79" s="22" t="s">
        <v>32</v>
      </c>
    </row>
    <row r="80" spans="1:11" ht="28" x14ac:dyDescent="0.15">
      <c r="A80" s="13" t="s">
        <v>48</v>
      </c>
      <c r="B80" s="12" t="s">
        <v>25</v>
      </c>
      <c r="C80" s="12" t="s">
        <v>79</v>
      </c>
      <c r="D80" s="12" t="s">
        <v>369</v>
      </c>
      <c r="E80" s="12" t="s">
        <v>42</v>
      </c>
      <c r="F80" s="12"/>
      <c r="G80" s="23">
        <v>60</v>
      </c>
      <c r="H80" s="12"/>
      <c r="I80" s="12"/>
      <c r="J80" s="36">
        <v>42923</v>
      </c>
      <c r="K80" s="12" t="s">
        <v>32</v>
      </c>
    </row>
    <row r="81" spans="1:25" ht="38.25" customHeight="1" x14ac:dyDescent="0.15">
      <c r="A81" s="42" t="s">
        <v>244</v>
      </c>
      <c r="B81" s="39" t="s">
        <v>25</v>
      </c>
      <c r="C81" s="30" t="s">
        <v>245</v>
      </c>
      <c r="D81" s="31" t="s">
        <v>391</v>
      </c>
      <c r="E81" s="31" t="s">
        <v>246</v>
      </c>
      <c r="F81" s="31">
        <v>15</v>
      </c>
      <c r="G81" s="39">
        <v>20</v>
      </c>
      <c r="H81" s="39"/>
      <c r="I81" s="39"/>
      <c r="J81" s="40">
        <v>42947</v>
      </c>
      <c r="K81" s="39" t="s">
        <v>32</v>
      </c>
    </row>
    <row r="82" spans="1:25" ht="42" x14ac:dyDescent="0.15">
      <c r="A82" s="42" t="s">
        <v>254</v>
      </c>
      <c r="B82" s="13" t="s">
        <v>6</v>
      </c>
      <c r="C82" s="13" t="s">
        <v>245</v>
      </c>
      <c r="D82" s="13" t="s">
        <v>255</v>
      </c>
      <c r="E82" s="47" t="s">
        <v>107</v>
      </c>
      <c r="F82" s="47"/>
      <c r="G82" s="13">
        <v>140</v>
      </c>
      <c r="H82" s="13"/>
      <c r="I82" s="13"/>
      <c r="J82" s="14">
        <v>41541</v>
      </c>
      <c r="K82" s="14">
        <v>43585</v>
      </c>
    </row>
    <row r="83" spans="1:25" ht="36.75" customHeight="1" x14ac:dyDescent="0.15">
      <c r="A83" s="42" t="s">
        <v>406</v>
      </c>
      <c r="B83" s="13" t="s">
        <v>25</v>
      </c>
      <c r="C83" s="13" t="s">
        <v>245</v>
      </c>
      <c r="D83" s="13" t="s">
        <v>405</v>
      </c>
      <c r="E83" s="13" t="s">
        <v>42</v>
      </c>
      <c r="F83" s="13"/>
      <c r="G83" s="13">
        <v>75</v>
      </c>
      <c r="H83" s="13"/>
      <c r="I83" s="13"/>
      <c r="J83" s="14">
        <v>42651</v>
      </c>
      <c r="K83" s="13" t="s">
        <v>32</v>
      </c>
    </row>
    <row r="84" spans="1:25" ht="51.75" customHeight="1" x14ac:dyDescent="0.15">
      <c r="A84" s="13" t="s">
        <v>437</v>
      </c>
      <c r="B84" s="13" t="s">
        <v>6</v>
      </c>
      <c r="C84" s="13" t="s">
        <v>31</v>
      </c>
      <c r="D84" s="13" t="s">
        <v>411</v>
      </c>
      <c r="E84" s="13" t="s">
        <v>222</v>
      </c>
      <c r="F84" s="13"/>
      <c r="G84" s="17">
        <v>100</v>
      </c>
      <c r="H84" s="13"/>
      <c r="I84" s="18"/>
      <c r="J84" s="19">
        <v>41079</v>
      </c>
      <c r="K84" s="19">
        <v>43281</v>
      </c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</row>
    <row r="85" spans="1:25" ht="14" x14ac:dyDescent="0.15">
      <c r="A85" s="13" t="s">
        <v>30</v>
      </c>
      <c r="B85" s="13" t="s">
        <v>25</v>
      </c>
      <c r="C85" s="13" t="s">
        <v>31</v>
      </c>
      <c r="D85" s="13" t="s">
        <v>361</v>
      </c>
      <c r="E85" s="13" t="s">
        <v>22</v>
      </c>
      <c r="F85" s="13"/>
      <c r="G85" s="17"/>
      <c r="H85" s="13"/>
      <c r="I85" s="13">
        <v>125</v>
      </c>
      <c r="J85" s="14">
        <v>41760</v>
      </c>
      <c r="K85" s="14">
        <v>43495</v>
      </c>
    </row>
    <row r="86" spans="1:25" ht="14" x14ac:dyDescent="0.15">
      <c r="A86" s="13" t="s">
        <v>30</v>
      </c>
      <c r="B86" s="13" t="s">
        <v>53</v>
      </c>
      <c r="C86" s="13" t="s">
        <v>31</v>
      </c>
      <c r="D86" s="13" t="s">
        <v>361</v>
      </c>
      <c r="E86" s="13" t="s">
        <v>22</v>
      </c>
      <c r="F86" s="13"/>
      <c r="G86" s="17"/>
      <c r="H86" s="13"/>
      <c r="I86" s="13">
        <v>150</v>
      </c>
      <c r="J86" s="14">
        <v>41760</v>
      </c>
      <c r="K86" s="14">
        <v>43495</v>
      </c>
    </row>
    <row r="87" spans="1:25" ht="56" x14ac:dyDescent="0.15">
      <c r="A87" s="34" t="s">
        <v>82</v>
      </c>
      <c r="B87" s="13" t="s">
        <v>25</v>
      </c>
      <c r="C87" s="13" t="s">
        <v>31</v>
      </c>
      <c r="D87" s="13" t="s">
        <v>362</v>
      </c>
      <c r="E87" s="13" t="s">
        <v>42</v>
      </c>
      <c r="F87" s="13"/>
      <c r="G87" s="17">
        <v>155</v>
      </c>
      <c r="H87" s="13"/>
      <c r="I87" s="13"/>
      <c r="J87" s="35">
        <v>41760</v>
      </c>
      <c r="K87" s="14" t="s">
        <v>32</v>
      </c>
    </row>
    <row r="88" spans="1:25" ht="28" x14ac:dyDescent="0.15">
      <c r="A88" s="13" t="s">
        <v>67</v>
      </c>
      <c r="B88" s="12" t="s">
        <v>53</v>
      </c>
      <c r="C88" s="12" t="s">
        <v>31</v>
      </c>
      <c r="D88" s="13" t="s">
        <v>367</v>
      </c>
      <c r="E88" s="12" t="s">
        <v>49</v>
      </c>
      <c r="F88" s="12"/>
      <c r="G88" s="23"/>
      <c r="H88" s="12"/>
      <c r="I88" s="13">
        <v>200</v>
      </c>
      <c r="J88" s="22">
        <v>42165</v>
      </c>
      <c r="K88" s="22" t="s">
        <v>80</v>
      </c>
    </row>
    <row r="89" spans="1:25" ht="25.5" customHeight="1" x14ac:dyDescent="0.15">
      <c r="A89" s="34" t="s">
        <v>148</v>
      </c>
      <c r="B89" s="13" t="s">
        <v>53</v>
      </c>
      <c r="C89" s="13" t="s">
        <v>31</v>
      </c>
      <c r="D89" s="13" t="s">
        <v>424</v>
      </c>
      <c r="E89" s="13" t="s">
        <v>22</v>
      </c>
      <c r="F89" s="13"/>
      <c r="G89" s="17"/>
      <c r="H89" s="12"/>
      <c r="I89" s="13">
        <v>492</v>
      </c>
      <c r="J89" s="24">
        <v>42360</v>
      </c>
      <c r="K89" s="22" t="s">
        <v>32</v>
      </c>
    </row>
    <row r="90" spans="1:25" ht="28" x14ac:dyDescent="0.15">
      <c r="A90" s="41" t="s">
        <v>225</v>
      </c>
      <c r="B90" s="12" t="s">
        <v>25</v>
      </c>
      <c r="C90" s="12" t="s">
        <v>31</v>
      </c>
      <c r="D90" s="13" t="s">
        <v>375</v>
      </c>
      <c r="E90" s="12" t="s">
        <v>42</v>
      </c>
      <c r="F90" s="12"/>
      <c r="G90" s="17">
        <v>150</v>
      </c>
      <c r="H90" s="12"/>
      <c r="I90" s="13"/>
      <c r="J90" s="36">
        <v>42516</v>
      </c>
      <c r="K90" s="22" t="s">
        <v>32</v>
      </c>
    </row>
    <row r="91" spans="1:25" ht="27" customHeight="1" x14ac:dyDescent="0.15">
      <c r="A91" s="26" t="s">
        <v>55</v>
      </c>
      <c r="B91" s="13" t="s">
        <v>25</v>
      </c>
      <c r="C91" s="13" t="s">
        <v>31</v>
      </c>
      <c r="D91" s="13" t="s">
        <v>415</v>
      </c>
      <c r="E91" s="13" t="s">
        <v>42</v>
      </c>
      <c r="F91" s="30"/>
      <c r="G91" s="17">
        <v>52.5</v>
      </c>
      <c r="H91" s="13"/>
      <c r="I91" s="13"/>
      <c r="J91" s="14">
        <v>42543</v>
      </c>
      <c r="K91" s="14" t="s">
        <v>32</v>
      </c>
    </row>
    <row r="92" spans="1:25" ht="28.5" customHeight="1" x14ac:dyDescent="0.15">
      <c r="A92" s="13" t="s">
        <v>57</v>
      </c>
      <c r="B92" s="13" t="s">
        <v>25</v>
      </c>
      <c r="C92" s="13" t="s">
        <v>31</v>
      </c>
      <c r="D92" s="13" t="s">
        <v>380</v>
      </c>
      <c r="E92" s="27" t="s">
        <v>81</v>
      </c>
      <c r="F92" s="27">
        <v>75</v>
      </c>
      <c r="G92" s="17"/>
      <c r="H92" s="13"/>
      <c r="I92" s="13"/>
      <c r="J92" s="14">
        <v>41711</v>
      </c>
      <c r="K92" s="14" t="s">
        <v>32</v>
      </c>
    </row>
    <row r="93" spans="1:25" ht="28" x14ac:dyDescent="0.15">
      <c r="A93" s="13" t="s">
        <v>56</v>
      </c>
      <c r="B93" s="13" t="s">
        <v>25</v>
      </c>
      <c r="C93" s="13" t="s">
        <v>31</v>
      </c>
      <c r="D93" s="13" t="s">
        <v>1002</v>
      </c>
      <c r="E93" s="12" t="s">
        <v>42</v>
      </c>
      <c r="F93" s="12"/>
      <c r="G93" s="23">
        <v>50</v>
      </c>
      <c r="H93" s="12"/>
      <c r="I93" s="12"/>
      <c r="J93" s="22">
        <v>41908</v>
      </c>
      <c r="K93" s="22" t="s">
        <v>32</v>
      </c>
    </row>
    <row r="94" spans="1:25" ht="14" x14ac:dyDescent="0.15">
      <c r="A94" s="42" t="s">
        <v>249</v>
      </c>
      <c r="B94" s="13" t="s">
        <v>25</v>
      </c>
      <c r="C94" s="13" t="s">
        <v>250</v>
      </c>
      <c r="D94" s="8" t="s">
        <v>394</v>
      </c>
      <c r="E94" s="13" t="s">
        <v>232</v>
      </c>
      <c r="F94" s="13">
        <v>3</v>
      </c>
      <c r="G94" s="17">
        <v>67.2</v>
      </c>
      <c r="H94" s="13"/>
      <c r="I94" s="13"/>
      <c r="J94" s="14">
        <v>39233</v>
      </c>
      <c r="K94" s="14" t="s">
        <v>32</v>
      </c>
    </row>
    <row r="95" spans="1:25" ht="28" x14ac:dyDescent="0.15">
      <c r="A95" s="42" t="s">
        <v>261</v>
      </c>
      <c r="B95" s="13" t="s">
        <v>25</v>
      </c>
      <c r="C95" s="13" t="s">
        <v>250</v>
      </c>
      <c r="D95" s="8" t="s">
        <v>399</v>
      </c>
      <c r="E95" s="13" t="s">
        <v>232</v>
      </c>
      <c r="F95" s="13">
        <v>15</v>
      </c>
      <c r="G95" s="17">
        <v>20</v>
      </c>
      <c r="H95" s="13"/>
      <c r="I95" s="13"/>
      <c r="J95" s="14">
        <v>42116</v>
      </c>
      <c r="K95" s="14" t="s">
        <v>32</v>
      </c>
    </row>
    <row r="96" spans="1:25" ht="42" x14ac:dyDescent="0.15">
      <c r="A96" s="42" t="s">
        <v>326</v>
      </c>
      <c r="B96" s="39" t="s">
        <v>25</v>
      </c>
      <c r="C96" s="30" t="s">
        <v>327</v>
      </c>
      <c r="D96" s="34" t="s">
        <v>328</v>
      </c>
      <c r="E96" s="31" t="s">
        <v>301</v>
      </c>
      <c r="F96" s="31"/>
      <c r="G96" s="39">
        <v>144</v>
      </c>
      <c r="H96" s="39"/>
      <c r="I96" s="39">
        <v>6</v>
      </c>
      <c r="J96" s="40">
        <v>42571</v>
      </c>
      <c r="K96" s="40" t="s">
        <v>32</v>
      </c>
    </row>
    <row r="97" spans="1:25" ht="30.75" customHeight="1" x14ac:dyDescent="0.15">
      <c r="A97" s="42" t="s">
        <v>342</v>
      </c>
      <c r="B97" s="39" t="s">
        <v>25</v>
      </c>
      <c r="C97" s="30" t="s">
        <v>343</v>
      </c>
      <c r="D97" s="34" t="s">
        <v>344</v>
      </c>
      <c r="E97" s="31" t="s">
        <v>43</v>
      </c>
      <c r="F97" s="31">
        <v>24.04</v>
      </c>
      <c r="G97" s="39"/>
      <c r="H97" s="39"/>
      <c r="I97" s="39"/>
      <c r="J97" s="40">
        <v>41591</v>
      </c>
      <c r="K97" s="40" t="s">
        <v>32</v>
      </c>
    </row>
    <row r="98" spans="1:25" ht="36" customHeight="1" x14ac:dyDescent="0.15">
      <c r="A98" s="42" t="s">
        <v>282</v>
      </c>
      <c r="B98" s="39" t="s">
        <v>25</v>
      </c>
      <c r="C98" s="39" t="s">
        <v>283</v>
      </c>
      <c r="D98" s="31" t="s">
        <v>284</v>
      </c>
      <c r="E98" s="31" t="s">
        <v>285</v>
      </c>
      <c r="F98" s="31">
        <v>7.7</v>
      </c>
      <c r="G98" s="39">
        <f>18.2</f>
        <v>18.2</v>
      </c>
      <c r="H98" s="39"/>
      <c r="I98" s="39"/>
      <c r="J98" s="40">
        <v>41263</v>
      </c>
      <c r="K98" s="40" t="s">
        <v>32</v>
      </c>
    </row>
    <row r="99" spans="1:25" ht="30.75" customHeight="1" x14ac:dyDescent="0.15">
      <c r="A99" s="37" t="s">
        <v>306</v>
      </c>
      <c r="B99" s="30" t="s">
        <v>25</v>
      </c>
      <c r="C99" s="30" t="s">
        <v>283</v>
      </c>
      <c r="D99" s="31" t="s">
        <v>445</v>
      </c>
      <c r="E99" s="31" t="s">
        <v>42</v>
      </c>
      <c r="F99" s="31"/>
      <c r="G99" s="30">
        <v>50</v>
      </c>
      <c r="H99" s="30"/>
      <c r="I99" s="30"/>
      <c r="J99" s="40">
        <v>40169</v>
      </c>
      <c r="K99" s="40" t="s">
        <v>32</v>
      </c>
    </row>
    <row r="100" spans="1:25" ht="29.25" customHeight="1" x14ac:dyDescent="0.15">
      <c r="A100" s="42" t="s">
        <v>306</v>
      </c>
      <c r="B100" s="39" t="s">
        <v>25</v>
      </c>
      <c r="C100" s="39" t="s">
        <v>283</v>
      </c>
      <c r="D100" s="31" t="s">
        <v>445</v>
      </c>
      <c r="E100" s="31" t="s">
        <v>43</v>
      </c>
      <c r="F100" s="31">
        <v>18</v>
      </c>
      <c r="G100" s="39"/>
      <c r="H100" s="39"/>
      <c r="I100" s="39"/>
      <c r="J100" s="40">
        <v>41632</v>
      </c>
      <c r="K100" s="40" t="s">
        <v>32</v>
      </c>
    </row>
    <row r="101" spans="1:25" ht="38.25" customHeight="1" x14ac:dyDescent="0.15">
      <c r="A101" s="42" t="s">
        <v>309</v>
      </c>
      <c r="B101" s="39" t="s">
        <v>25</v>
      </c>
      <c r="C101" s="39" t="s">
        <v>283</v>
      </c>
      <c r="D101" s="31" t="s">
        <v>445</v>
      </c>
      <c r="E101" s="47" t="s">
        <v>42</v>
      </c>
      <c r="F101" s="47"/>
      <c r="G101" s="39">
        <v>55</v>
      </c>
      <c r="H101" s="39"/>
      <c r="I101" s="39"/>
      <c r="J101" s="40">
        <v>41743</v>
      </c>
      <c r="K101" s="40" t="s">
        <v>32</v>
      </c>
    </row>
    <row r="102" spans="1:25" ht="29.25" customHeight="1" x14ac:dyDescent="0.15">
      <c r="A102" s="34" t="s">
        <v>152</v>
      </c>
      <c r="B102" s="13" t="s">
        <v>53</v>
      </c>
      <c r="C102" s="13" t="s">
        <v>149</v>
      </c>
      <c r="D102" s="13" t="s">
        <v>358</v>
      </c>
      <c r="E102" s="13" t="s">
        <v>22</v>
      </c>
      <c r="F102" s="13"/>
      <c r="G102" s="17"/>
      <c r="H102" s="13"/>
      <c r="I102" s="13">
        <v>66.8</v>
      </c>
      <c r="J102" s="35">
        <v>40942</v>
      </c>
      <c r="K102" s="14" t="s">
        <v>32</v>
      </c>
    </row>
    <row r="103" spans="1:25" ht="30" customHeight="1" x14ac:dyDescent="0.15">
      <c r="A103" s="13" t="s">
        <v>34</v>
      </c>
      <c r="B103" s="13" t="s">
        <v>6</v>
      </c>
      <c r="C103" s="13" t="s">
        <v>35</v>
      </c>
      <c r="D103" s="13" t="s">
        <v>364</v>
      </c>
      <c r="E103" s="13" t="s">
        <v>22</v>
      </c>
      <c r="F103" s="13"/>
      <c r="G103" s="13"/>
      <c r="H103" s="13"/>
      <c r="I103" s="13">
        <v>99</v>
      </c>
      <c r="J103" s="14">
        <v>41788</v>
      </c>
      <c r="K103" s="14">
        <v>43465</v>
      </c>
    </row>
    <row r="104" spans="1:25" ht="41.25" customHeight="1" x14ac:dyDescent="0.15">
      <c r="A104" s="13" t="s">
        <v>157</v>
      </c>
      <c r="B104" s="12" t="s">
        <v>25</v>
      </c>
      <c r="C104" s="12" t="s">
        <v>35</v>
      </c>
      <c r="D104" s="12" t="s">
        <v>373</v>
      </c>
      <c r="E104" s="13" t="s">
        <v>158</v>
      </c>
      <c r="F104" s="13">
        <v>4.8</v>
      </c>
      <c r="G104" s="12">
        <f>41.4</f>
        <v>41.4</v>
      </c>
      <c r="H104" s="12"/>
      <c r="I104" s="12"/>
      <c r="J104" s="22">
        <v>41857</v>
      </c>
      <c r="K104" s="12" t="s">
        <v>32</v>
      </c>
    </row>
    <row r="105" spans="1:25" ht="35.25" customHeight="1" x14ac:dyDescent="0.15">
      <c r="A105" s="13" t="s">
        <v>59</v>
      </c>
      <c r="B105" s="12" t="s">
        <v>25</v>
      </c>
      <c r="C105" s="12" t="s">
        <v>35</v>
      </c>
      <c r="D105" s="12" t="s">
        <v>377</v>
      </c>
      <c r="E105" s="12" t="s">
        <v>92</v>
      </c>
      <c r="F105" s="12"/>
      <c r="G105" s="12">
        <v>9.1</v>
      </c>
      <c r="H105" s="12"/>
      <c r="I105" s="12">
        <v>0.75</v>
      </c>
      <c r="J105" s="22">
        <v>42943</v>
      </c>
      <c r="K105" s="12" t="s">
        <v>32</v>
      </c>
    </row>
    <row r="106" spans="1:25" ht="40.5" customHeight="1" x14ac:dyDescent="0.15">
      <c r="A106" s="13" t="s">
        <v>58</v>
      </c>
      <c r="B106" s="13" t="s">
        <v>6</v>
      </c>
      <c r="C106" s="13" t="s">
        <v>35</v>
      </c>
      <c r="D106" s="13" t="s">
        <v>993</v>
      </c>
      <c r="E106" s="12" t="s">
        <v>40</v>
      </c>
      <c r="F106" s="12"/>
      <c r="G106" s="23">
        <v>29</v>
      </c>
      <c r="H106" s="12"/>
      <c r="I106" s="12"/>
      <c r="J106" s="22">
        <v>42881</v>
      </c>
      <c r="K106" s="22">
        <v>45291</v>
      </c>
    </row>
    <row r="107" spans="1:25" s="29" customFormat="1" ht="14" x14ac:dyDescent="0.15">
      <c r="A107" s="13" t="s">
        <v>61</v>
      </c>
      <c r="B107" s="13" t="s">
        <v>25</v>
      </c>
      <c r="C107" s="13" t="s">
        <v>60</v>
      </c>
      <c r="D107" s="12" t="s">
        <v>376</v>
      </c>
      <c r="E107" s="12" t="s">
        <v>42</v>
      </c>
      <c r="F107" s="12"/>
      <c r="G107" s="12">
        <v>30</v>
      </c>
      <c r="H107" s="12"/>
      <c r="I107" s="12"/>
      <c r="J107" s="22">
        <v>42565</v>
      </c>
      <c r="K107" s="12" t="s">
        <v>32</v>
      </c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:25" ht="54.75" customHeight="1" x14ac:dyDescent="0.15">
      <c r="A108" s="13" t="s">
        <v>164</v>
      </c>
      <c r="B108" s="13" t="s">
        <v>2</v>
      </c>
      <c r="C108" s="13" t="s">
        <v>163</v>
      </c>
      <c r="D108" s="13" t="s">
        <v>430</v>
      </c>
      <c r="E108" s="13" t="s">
        <v>151</v>
      </c>
      <c r="F108" s="13"/>
      <c r="G108" s="13">
        <f>3750-268</f>
        <v>3482</v>
      </c>
      <c r="H108" s="13"/>
      <c r="I108" s="13"/>
      <c r="J108" s="14">
        <v>40276</v>
      </c>
      <c r="K108" s="14">
        <v>43830</v>
      </c>
    </row>
    <row r="109" spans="1:25" ht="28" x14ac:dyDescent="0.15">
      <c r="A109" s="13" t="s">
        <v>46</v>
      </c>
      <c r="B109" s="13" t="s">
        <v>25</v>
      </c>
      <c r="C109" s="13" t="s">
        <v>47</v>
      </c>
      <c r="D109" s="13" t="s">
        <v>379</v>
      </c>
      <c r="E109" s="13" t="s">
        <v>43</v>
      </c>
      <c r="F109" s="13">
        <v>60</v>
      </c>
      <c r="G109" s="13"/>
      <c r="H109" s="13"/>
      <c r="I109" s="13"/>
      <c r="J109" s="14">
        <v>41529</v>
      </c>
      <c r="K109" s="13" t="s">
        <v>32</v>
      </c>
    </row>
    <row r="110" spans="1:25" ht="33" customHeight="1" x14ac:dyDescent="0.15">
      <c r="A110" s="13" t="s">
        <v>76</v>
      </c>
      <c r="B110" s="12" t="s">
        <v>25</v>
      </c>
      <c r="C110" s="12" t="s">
        <v>29</v>
      </c>
      <c r="D110" s="13" t="s">
        <v>366</v>
      </c>
      <c r="E110" s="13" t="s">
        <v>994</v>
      </c>
      <c r="F110" s="13">
        <v>15</v>
      </c>
      <c r="G110" s="12">
        <f>85</f>
        <v>85</v>
      </c>
      <c r="H110" s="12"/>
      <c r="I110" s="12"/>
      <c r="J110" s="22">
        <v>42153</v>
      </c>
      <c r="K110" s="12" t="s">
        <v>32</v>
      </c>
    </row>
    <row r="111" spans="1:25" ht="45" customHeight="1" x14ac:dyDescent="0.15">
      <c r="A111" s="13" t="s">
        <v>18</v>
      </c>
      <c r="B111" s="12" t="s">
        <v>6</v>
      </c>
      <c r="C111" s="12" t="s">
        <v>19</v>
      </c>
      <c r="D111" s="12" t="s">
        <v>1003</v>
      </c>
      <c r="E111" s="12" t="s">
        <v>73</v>
      </c>
      <c r="F111" s="12"/>
      <c r="G111" s="12">
        <v>18.5</v>
      </c>
      <c r="H111" s="12"/>
      <c r="I111" s="12"/>
      <c r="J111" s="22">
        <v>42500</v>
      </c>
      <c r="K111" s="22">
        <v>44347</v>
      </c>
    </row>
    <row r="112" spans="1:25" ht="42" customHeight="1" x14ac:dyDescent="0.15">
      <c r="A112" s="49" t="s">
        <v>280</v>
      </c>
      <c r="B112" s="39" t="s">
        <v>2</v>
      </c>
      <c r="C112" s="39" t="s">
        <v>281</v>
      </c>
      <c r="D112" s="8" t="s">
        <v>439</v>
      </c>
      <c r="E112" s="47" t="s">
        <v>107</v>
      </c>
      <c r="F112" s="47"/>
      <c r="G112" s="39">
        <v>325</v>
      </c>
      <c r="H112" s="39"/>
      <c r="I112" s="39"/>
      <c r="J112" s="40">
        <v>38685</v>
      </c>
      <c r="K112" s="48">
        <v>44196</v>
      </c>
    </row>
    <row r="113" spans="1:25" ht="32" customHeight="1" x14ac:dyDescent="0.15">
      <c r="A113" s="12" t="s">
        <v>288</v>
      </c>
      <c r="B113" s="39" t="s">
        <v>2</v>
      </c>
      <c r="C113" s="39" t="s">
        <v>281</v>
      </c>
      <c r="D113" s="47" t="s">
        <v>440</v>
      </c>
      <c r="E113" s="47" t="s">
        <v>107</v>
      </c>
      <c r="F113" s="47"/>
      <c r="G113" s="39">
        <v>400</v>
      </c>
      <c r="H113" s="39"/>
      <c r="I113" s="39"/>
      <c r="J113" s="40">
        <v>41822</v>
      </c>
      <c r="K113" s="40">
        <v>44186</v>
      </c>
    </row>
    <row r="114" spans="1:25" ht="24" customHeight="1" x14ac:dyDescent="0.15">
      <c r="A114" s="42" t="s">
        <v>289</v>
      </c>
      <c r="B114" s="39" t="s">
        <v>25</v>
      </c>
      <c r="C114" s="39" t="s">
        <v>281</v>
      </c>
      <c r="D114" s="39" t="s">
        <v>450</v>
      </c>
      <c r="E114" s="39" t="s">
        <v>42</v>
      </c>
      <c r="F114" s="39"/>
      <c r="G114" s="39">
        <v>125</v>
      </c>
      <c r="H114" s="39"/>
      <c r="I114" s="39"/>
      <c r="J114" s="40">
        <v>41954</v>
      </c>
      <c r="K114" s="39" t="s">
        <v>32</v>
      </c>
    </row>
    <row r="115" spans="1:25" ht="30" customHeight="1" x14ac:dyDescent="0.15">
      <c r="A115" s="42" t="s">
        <v>293</v>
      </c>
      <c r="B115" s="39" t="s">
        <v>25</v>
      </c>
      <c r="C115" s="39" t="s">
        <v>281</v>
      </c>
      <c r="D115" s="30" t="s">
        <v>448</v>
      </c>
      <c r="E115" s="30" t="s">
        <v>43</v>
      </c>
      <c r="F115" s="30">
        <v>142.5</v>
      </c>
      <c r="G115" s="39"/>
      <c r="H115" s="39"/>
      <c r="I115" s="39"/>
      <c r="J115" s="40">
        <v>42180</v>
      </c>
      <c r="K115" s="39" t="s">
        <v>32</v>
      </c>
    </row>
    <row r="116" spans="1:25" ht="45" customHeight="1" x14ac:dyDescent="0.15">
      <c r="A116" s="34" t="s">
        <v>442</v>
      </c>
      <c r="B116" s="30" t="s">
        <v>2</v>
      </c>
      <c r="C116" s="30" t="s">
        <v>281</v>
      </c>
      <c r="D116" s="34" t="s">
        <v>446</v>
      </c>
      <c r="E116" s="31" t="s">
        <v>107</v>
      </c>
      <c r="F116" s="31"/>
      <c r="G116" s="30">
        <v>600</v>
      </c>
      <c r="H116" s="30"/>
      <c r="I116" s="30"/>
      <c r="J116" s="36">
        <v>43242</v>
      </c>
      <c r="K116" s="36">
        <v>45596</v>
      </c>
    </row>
    <row r="117" spans="1:25" ht="29.25" customHeight="1" x14ac:dyDescent="0.15">
      <c r="A117" s="8" t="s">
        <v>311</v>
      </c>
      <c r="B117" s="39" t="s">
        <v>25</v>
      </c>
      <c r="C117" s="39" t="s">
        <v>281</v>
      </c>
      <c r="D117" s="30" t="s">
        <v>312</v>
      </c>
      <c r="E117" s="39" t="s">
        <v>42</v>
      </c>
      <c r="F117" s="39"/>
      <c r="G117" s="39">
        <v>100</v>
      </c>
      <c r="H117" s="39"/>
      <c r="I117" s="39"/>
      <c r="J117" s="40">
        <v>42926</v>
      </c>
      <c r="K117" s="39"/>
    </row>
    <row r="118" spans="1:25" ht="41.25" customHeight="1" x14ac:dyDescent="0.15">
      <c r="A118" s="31" t="s">
        <v>317</v>
      </c>
      <c r="B118" s="30" t="s">
        <v>25</v>
      </c>
      <c r="C118" s="30" t="s">
        <v>281</v>
      </c>
      <c r="D118" s="30" t="s">
        <v>379</v>
      </c>
      <c r="E118" s="31" t="s">
        <v>301</v>
      </c>
      <c r="F118" s="31"/>
      <c r="G118" s="30">
        <v>50</v>
      </c>
      <c r="H118" s="30"/>
      <c r="I118" s="30">
        <v>10</v>
      </c>
      <c r="J118" s="32">
        <v>41760</v>
      </c>
      <c r="K118" s="31" t="s">
        <v>431</v>
      </c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</row>
    <row r="119" spans="1:25" ht="25.5" customHeight="1" x14ac:dyDescent="0.15">
      <c r="A119" s="13" t="s">
        <v>62</v>
      </c>
      <c r="B119" s="13" t="s">
        <v>6</v>
      </c>
      <c r="C119" s="13" t="s">
        <v>63</v>
      </c>
      <c r="D119" s="13" t="s">
        <v>381</v>
      </c>
      <c r="E119" s="13" t="s">
        <v>64</v>
      </c>
      <c r="F119" s="13"/>
      <c r="G119" s="13">
        <v>25</v>
      </c>
      <c r="H119" s="13"/>
      <c r="I119" s="13"/>
      <c r="J119" s="14">
        <v>41724</v>
      </c>
      <c r="K119" s="14">
        <v>43677</v>
      </c>
    </row>
    <row r="120" spans="1:25" ht="70.5" customHeight="1" x14ac:dyDescent="0.15">
      <c r="A120" s="42" t="s">
        <v>286</v>
      </c>
      <c r="B120" s="39" t="s">
        <v>2</v>
      </c>
      <c r="C120" s="30" t="s">
        <v>287</v>
      </c>
      <c r="D120" s="31" t="s">
        <v>452</v>
      </c>
      <c r="E120" s="31" t="s">
        <v>151</v>
      </c>
      <c r="F120" s="31"/>
      <c r="G120" s="39">
        <v>332</v>
      </c>
      <c r="H120" s="39"/>
      <c r="I120" s="39"/>
      <c r="J120" s="40">
        <v>41781</v>
      </c>
      <c r="K120" s="40">
        <v>44134</v>
      </c>
    </row>
    <row r="121" spans="1:25" ht="38.25" customHeight="1" x14ac:dyDescent="0.15">
      <c r="A121" s="49" t="s">
        <v>294</v>
      </c>
      <c r="B121" s="39" t="s">
        <v>2</v>
      </c>
      <c r="C121" s="39" t="s">
        <v>287</v>
      </c>
      <c r="D121" s="12" t="s">
        <v>449</v>
      </c>
      <c r="E121" s="39" t="s">
        <v>295</v>
      </c>
      <c r="F121" s="39"/>
      <c r="G121" s="39">
        <v>500</v>
      </c>
      <c r="H121" s="39"/>
      <c r="I121" s="39"/>
      <c r="J121" s="36">
        <v>42661</v>
      </c>
      <c r="K121" s="36">
        <v>44160</v>
      </c>
    </row>
    <row r="122" spans="1:25" ht="29.25" customHeight="1" x14ac:dyDescent="0.15">
      <c r="A122" s="37" t="s">
        <v>304</v>
      </c>
      <c r="B122" s="30" t="s">
        <v>25</v>
      </c>
      <c r="C122" s="30" t="s">
        <v>287</v>
      </c>
      <c r="D122" s="31" t="s">
        <v>305</v>
      </c>
      <c r="E122" s="31" t="s">
        <v>42</v>
      </c>
      <c r="F122" s="31"/>
      <c r="G122" s="30">
        <v>50</v>
      </c>
      <c r="H122" s="30"/>
      <c r="I122" s="30"/>
      <c r="J122" s="40">
        <v>39427</v>
      </c>
      <c r="K122" s="40" t="s">
        <v>467</v>
      </c>
    </row>
    <row r="123" spans="1:25" ht="33" customHeight="1" x14ac:dyDescent="0.15">
      <c r="A123" s="37" t="s">
        <v>307</v>
      </c>
      <c r="B123" s="39" t="s">
        <v>25</v>
      </c>
      <c r="C123" s="30" t="s">
        <v>287</v>
      </c>
      <c r="D123" s="31" t="s">
        <v>305</v>
      </c>
      <c r="E123" s="31" t="s">
        <v>42</v>
      </c>
      <c r="F123" s="31"/>
      <c r="G123" s="39">
        <v>30</v>
      </c>
      <c r="H123" s="39"/>
      <c r="I123" s="39"/>
      <c r="J123" s="40">
        <v>41261</v>
      </c>
      <c r="K123" s="40" t="s">
        <v>467</v>
      </c>
    </row>
    <row r="124" spans="1:25" ht="39.75" customHeight="1" x14ac:dyDescent="0.15">
      <c r="A124" s="37" t="s">
        <v>308</v>
      </c>
      <c r="B124" s="39" t="s">
        <v>25</v>
      </c>
      <c r="C124" s="30" t="s">
        <v>287</v>
      </c>
      <c r="D124" s="31" t="s">
        <v>444</v>
      </c>
      <c r="E124" s="31" t="s">
        <v>42</v>
      </c>
      <c r="F124" s="31"/>
      <c r="G124" s="39">
        <v>15</v>
      </c>
      <c r="H124" s="39"/>
      <c r="I124" s="39"/>
      <c r="J124" s="40">
        <v>41589</v>
      </c>
      <c r="K124" s="40" t="s">
        <v>467</v>
      </c>
    </row>
    <row r="125" spans="1:25" ht="36.75" customHeight="1" x14ac:dyDescent="0.15">
      <c r="A125" s="8" t="s">
        <v>310</v>
      </c>
      <c r="B125" s="39" t="s">
        <v>25</v>
      </c>
      <c r="C125" s="30" t="s">
        <v>287</v>
      </c>
      <c r="D125" s="31" t="s">
        <v>453</v>
      </c>
      <c r="E125" s="31" t="s">
        <v>42</v>
      </c>
      <c r="F125" s="31"/>
      <c r="G125" s="39">
        <v>15</v>
      </c>
      <c r="H125" s="39"/>
      <c r="I125" s="39"/>
      <c r="J125" s="40">
        <v>42464</v>
      </c>
      <c r="K125" s="40" t="s">
        <v>32</v>
      </c>
    </row>
    <row r="126" spans="1:25" ht="32.25" customHeight="1" x14ac:dyDescent="0.15">
      <c r="A126" s="37" t="s">
        <v>286</v>
      </c>
      <c r="B126" s="30" t="s">
        <v>6</v>
      </c>
      <c r="C126" s="30" t="s">
        <v>298</v>
      </c>
      <c r="D126" s="31" t="s">
        <v>451</v>
      </c>
      <c r="E126" s="31" t="s">
        <v>151</v>
      </c>
      <c r="F126" s="31"/>
      <c r="G126" s="30">
        <v>140</v>
      </c>
      <c r="H126" s="30"/>
      <c r="I126" s="30"/>
      <c r="J126" s="40">
        <v>43125</v>
      </c>
      <c r="K126" s="40">
        <v>45657</v>
      </c>
    </row>
    <row r="127" spans="1:25" ht="91.5" customHeight="1" x14ac:dyDescent="0.15">
      <c r="A127" s="127" t="s">
        <v>992</v>
      </c>
      <c r="B127" s="128"/>
      <c r="C127" s="128"/>
      <c r="D127" s="128"/>
    </row>
  </sheetData>
  <sortState ref="A2:Y125">
    <sortCondition ref="C2:C125"/>
  </sortState>
  <mergeCells count="2">
    <mergeCell ref="A1:H1"/>
    <mergeCell ref="A127:D12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9"/>
  <sheetViews>
    <sheetView topLeftCell="A60" workbookViewId="0">
      <selection activeCell="C8" sqref="C8"/>
    </sheetView>
  </sheetViews>
  <sheetFormatPr baseColWidth="10" defaultColWidth="9.1640625" defaultRowHeight="15" x14ac:dyDescent="0.2"/>
  <cols>
    <col min="1" max="1" width="34.83203125" style="93" customWidth="1"/>
    <col min="2" max="2" width="8.5" style="93" customWidth="1"/>
    <col min="3" max="3" width="14.5" style="93" customWidth="1"/>
    <col min="4" max="4" width="37.5" style="93" customWidth="1"/>
    <col min="5" max="5" width="13.33203125" style="93" customWidth="1"/>
    <col min="6" max="6" width="12.6640625" style="93" customWidth="1"/>
    <col min="7" max="8" width="12.83203125" style="93" customWidth="1"/>
    <col min="9" max="9" width="13.1640625" style="93" customWidth="1"/>
    <col min="10" max="10" width="12.33203125" style="93" customWidth="1"/>
    <col min="11" max="11" width="12.5" style="93" customWidth="1"/>
    <col min="12" max="12" width="18.1640625" style="93" customWidth="1"/>
    <col min="13" max="13" width="33" style="93" customWidth="1"/>
    <col min="14" max="14" width="32.83203125" style="93" customWidth="1"/>
    <col min="15" max="16384" width="9.1640625" style="93"/>
  </cols>
  <sheetData>
    <row r="1" spans="1:12" ht="42.75" customHeight="1" x14ac:dyDescent="0.2">
      <c r="A1" s="125" t="s">
        <v>992</v>
      </c>
      <c r="B1" s="126"/>
      <c r="C1" s="126"/>
      <c r="D1" s="126"/>
      <c r="E1" s="126"/>
      <c r="F1" s="126"/>
      <c r="G1" s="126"/>
      <c r="H1" s="126"/>
    </row>
    <row r="2" spans="1:12" ht="32" x14ac:dyDescent="0.2">
      <c r="A2" s="103" t="s">
        <v>0</v>
      </c>
      <c r="B2" s="103" t="s">
        <v>690</v>
      </c>
      <c r="C2" s="103" t="s">
        <v>1</v>
      </c>
      <c r="D2" s="103" t="s">
        <v>77</v>
      </c>
      <c r="E2" s="103" t="s">
        <v>691</v>
      </c>
      <c r="F2" s="103" t="s">
        <v>428</v>
      </c>
      <c r="G2" s="103" t="s">
        <v>475</v>
      </c>
      <c r="H2" s="103" t="s">
        <v>434</v>
      </c>
      <c r="I2" s="103" t="s">
        <v>435</v>
      </c>
      <c r="J2" s="103" t="s">
        <v>4</v>
      </c>
      <c r="K2" s="103" t="s">
        <v>7</v>
      </c>
    </row>
    <row r="3" spans="1:12" x14ac:dyDescent="0.2">
      <c r="A3" s="74" t="s">
        <v>581</v>
      </c>
      <c r="B3" s="66" t="s">
        <v>25</v>
      </c>
      <c r="C3" s="66" t="s">
        <v>582</v>
      </c>
      <c r="D3" s="66" t="s">
        <v>583</v>
      </c>
      <c r="E3" s="70" t="s">
        <v>43</v>
      </c>
      <c r="F3" s="70">
        <v>8.66</v>
      </c>
      <c r="G3" s="66"/>
      <c r="H3" s="66"/>
      <c r="I3" s="66"/>
      <c r="J3" s="67">
        <v>40814</v>
      </c>
      <c r="K3" s="66" t="s">
        <v>32</v>
      </c>
    </row>
    <row r="4" spans="1:12" ht="32" x14ac:dyDescent="0.2">
      <c r="A4" s="6" t="s">
        <v>639</v>
      </c>
      <c r="B4" s="66" t="s">
        <v>2</v>
      </c>
      <c r="C4" s="66" t="s">
        <v>330</v>
      </c>
      <c r="D4" s="68" t="s">
        <v>689</v>
      </c>
      <c r="E4" s="68" t="s">
        <v>640</v>
      </c>
      <c r="F4" s="68"/>
      <c r="G4" s="66">
        <v>200</v>
      </c>
      <c r="H4" s="66"/>
      <c r="I4" s="66"/>
      <c r="J4" s="67">
        <v>42101</v>
      </c>
      <c r="K4" s="67">
        <v>44135</v>
      </c>
    </row>
    <row r="5" spans="1:12" ht="47.25" customHeight="1" x14ac:dyDescent="0.2">
      <c r="A5" s="3" t="s">
        <v>646</v>
      </c>
      <c r="B5" s="66" t="s">
        <v>2</v>
      </c>
      <c r="C5" s="66" t="s">
        <v>330</v>
      </c>
      <c r="D5" s="68" t="s">
        <v>999</v>
      </c>
      <c r="E5" s="86" t="s">
        <v>647</v>
      </c>
      <c r="F5" s="86"/>
      <c r="G5" s="66"/>
      <c r="H5" s="66"/>
      <c r="I5" s="66">
        <v>480</v>
      </c>
      <c r="J5" s="67">
        <v>42794</v>
      </c>
      <c r="K5" s="67">
        <v>44531</v>
      </c>
    </row>
    <row r="6" spans="1:12" ht="16" x14ac:dyDescent="0.2">
      <c r="A6" s="74" t="s">
        <v>648</v>
      </c>
      <c r="B6" s="70" t="s">
        <v>25</v>
      </c>
      <c r="C6" s="70" t="s">
        <v>330</v>
      </c>
      <c r="D6" s="6" t="s">
        <v>649</v>
      </c>
      <c r="E6" s="66" t="s">
        <v>42</v>
      </c>
      <c r="F6" s="66"/>
      <c r="G6" s="66">
        <v>20.7</v>
      </c>
      <c r="H6" s="66"/>
      <c r="I6" s="66"/>
      <c r="J6" s="67">
        <v>42951</v>
      </c>
      <c r="K6" s="66" t="s">
        <v>32</v>
      </c>
    </row>
    <row r="7" spans="1:12" ht="32" x14ac:dyDescent="0.2">
      <c r="A7" s="74" t="s">
        <v>650</v>
      </c>
      <c r="B7" s="70" t="s">
        <v>25</v>
      </c>
      <c r="C7" s="70" t="s">
        <v>330</v>
      </c>
      <c r="D7" s="6" t="s">
        <v>651</v>
      </c>
      <c r="E7" s="68" t="s">
        <v>301</v>
      </c>
      <c r="F7" s="68"/>
      <c r="G7" s="66">
        <v>36.36</v>
      </c>
      <c r="H7" s="66"/>
      <c r="I7" s="66">
        <v>0.75</v>
      </c>
      <c r="J7" s="67">
        <v>42951</v>
      </c>
      <c r="K7" s="66" t="s">
        <v>32</v>
      </c>
    </row>
    <row r="8" spans="1:12" s="94" customFormat="1" ht="80" x14ac:dyDescent="0.2">
      <c r="A8" s="66" t="s">
        <v>655</v>
      </c>
      <c r="B8" s="66" t="s">
        <v>2</v>
      </c>
      <c r="C8" s="66" t="s">
        <v>330</v>
      </c>
      <c r="D8" s="68" t="s">
        <v>1000</v>
      </c>
      <c r="E8" s="86" t="s">
        <v>647</v>
      </c>
      <c r="F8" s="86"/>
      <c r="G8" s="66"/>
      <c r="H8" s="66"/>
      <c r="I8" s="66">
        <v>250</v>
      </c>
      <c r="J8" s="67">
        <v>43174</v>
      </c>
      <c r="K8" s="67">
        <v>44531</v>
      </c>
      <c r="L8" s="93"/>
    </row>
    <row r="9" spans="1:12" ht="16" x14ac:dyDescent="0.2">
      <c r="A9" s="74" t="s">
        <v>656</v>
      </c>
      <c r="B9" s="70" t="s">
        <v>53</v>
      </c>
      <c r="C9" s="70" t="s">
        <v>330</v>
      </c>
      <c r="D9" s="73" t="s">
        <v>657</v>
      </c>
      <c r="E9" s="68" t="s">
        <v>658</v>
      </c>
      <c r="F9" s="68"/>
      <c r="G9" s="66"/>
      <c r="H9" s="66"/>
      <c r="I9" s="66">
        <v>24</v>
      </c>
      <c r="J9" s="67">
        <v>43461</v>
      </c>
      <c r="K9" s="66" t="s">
        <v>32</v>
      </c>
    </row>
    <row r="10" spans="1:12" ht="66" customHeight="1" x14ac:dyDescent="0.2">
      <c r="A10" s="6" t="s">
        <v>495</v>
      </c>
      <c r="B10" s="76" t="s">
        <v>6</v>
      </c>
      <c r="C10" s="76" t="s">
        <v>252</v>
      </c>
      <c r="D10" s="86" t="s">
        <v>496</v>
      </c>
      <c r="E10" s="76" t="s">
        <v>497</v>
      </c>
      <c r="F10" s="76"/>
      <c r="G10" s="70">
        <v>155</v>
      </c>
      <c r="H10" s="70"/>
      <c r="I10" s="70"/>
      <c r="J10" s="87">
        <v>41172</v>
      </c>
      <c r="K10" s="70" t="s">
        <v>32</v>
      </c>
      <c r="L10" s="94"/>
    </row>
    <row r="11" spans="1:12" ht="45.75" customHeight="1" x14ac:dyDescent="0.2">
      <c r="A11" s="6" t="s">
        <v>515</v>
      </c>
      <c r="B11" s="76" t="s">
        <v>6</v>
      </c>
      <c r="C11" s="76" t="s">
        <v>252</v>
      </c>
      <c r="D11" s="86" t="s">
        <v>496</v>
      </c>
      <c r="E11" s="86" t="s">
        <v>516</v>
      </c>
      <c r="F11" s="86"/>
      <c r="G11" s="70">
        <v>78</v>
      </c>
      <c r="H11" s="76"/>
      <c r="I11" s="76"/>
      <c r="J11" s="80">
        <v>41809</v>
      </c>
      <c r="K11" s="80" t="s">
        <v>32</v>
      </c>
      <c r="L11" s="94"/>
    </row>
    <row r="12" spans="1:12" ht="66" customHeight="1" x14ac:dyDescent="0.2">
      <c r="A12" s="6" t="s">
        <v>515</v>
      </c>
      <c r="B12" s="70" t="s">
        <v>6</v>
      </c>
      <c r="C12" s="70" t="s">
        <v>252</v>
      </c>
      <c r="D12" s="86" t="s">
        <v>496</v>
      </c>
      <c r="E12" s="86" t="s">
        <v>516</v>
      </c>
      <c r="F12" s="86"/>
      <c r="G12" s="70">
        <v>55</v>
      </c>
      <c r="H12" s="70"/>
      <c r="I12" s="70"/>
      <c r="J12" s="87">
        <v>43200</v>
      </c>
      <c r="K12" s="87" t="s">
        <v>32</v>
      </c>
      <c r="L12" s="94"/>
    </row>
    <row r="13" spans="1:12" ht="77.25" customHeight="1" x14ac:dyDescent="0.2">
      <c r="A13" s="74" t="s">
        <v>596</v>
      </c>
      <c r="B13" s="66" t="s">
        <v>25</v>
      </c>
      <c r="C13" s="75" t="s">
        <v>597</v>
      </c>
      <c r="D13" s="66" t="s">
        <v>583</v>
      </c>
      <c r="E13" s="86" t="s">
        <v>598</v>
      </c>
      <c r="F13" s="86"/>
      <c r="G13" s="66">
        <v>5.59</v>
      </c>
      <c r="H13" s="66"/>
      <c r="I13" s="66">
        <v>0.5</v>
      </c>
      <c r="J13" s="67">
        <v>42205</v>
      </c>
      <c r="K13" s="66" t="s">
        <v>32</v>
      </c>
    </row>
    <row r="14" spans="1:12" s="95" customFormat="1" ht="63.75" customHeight="1" x14ac:dyDescent="0.2">
      <c r="A14" s="74" t="s">
        <v>616</v>
      </c>
      <c r="B14" s="66" t="s">
        <v>25</v>
      </c>
      <c r="C14" s="70" t="s">
        <v>322</v>
      </c>
      <c r="D14" s="6" t="s">
        <v>617</v>
      </c>
      <c r="E14" s="86" t="s">
        <v>618</v>
      </c>
      <c r="F14" s="86">
        <v>71</v>
      </c>
      <c r="G14" s="66"/>
      <c r="H14" s="66"/>
      <c r="I14" s="66"/>
      <c r="J14" s="67">
        <v>41452</v>
      </c>
      <c r="K14" s="66" t="s">
        <v>32</v>
      </c>
      <c r="L14" s="93"/>
    </row>
    <row r="15" spans="1:12" ht="58.5" customHeight="1" x14ac:dyDescent="0.2">
      <c r="A15" s="66" t="s">
        <v>621</v>
      </c>
      <c r="B15" s="66" t="s">
        <v>25</v>
      </c>
      <c r="C15" s="70" t="s">
        <v>322</v>
      </c>
      <c r="D15" s="75" t="s">
        <v>622</v>
      </c>
      <c r="E15" s="68" t="s">
        <v>42</v>
      </c>
      <c r="F15" s="68"/>
      <c r="G15" s="66">
        <v>200</v>
      </c>
      <c r="H15" s="66"/>
      <c r="I15" s="66"/>
      <c r="J15" s="67">
        <v>41620</v>
      </c>
      <c r="K15" s="66" t="s">
        <v>32</v>
      </c>
    </row>
    <row r="16" spans="1:12" ht="41.25" customHeight="1" x14ac:dyDescent="0.2">
      <c r="A16" s="74" t="s">
        <v>584</v>
      </c>
      <c r="B16" s="66" t="s">
        <v>25</v>
      </c>
      <c r="C16" s="66" t="s">
        <v>585</v>
      </c>
      <c r="D16" s="66" t="s">
        <v>505</v>
      </c>
      <c r="E16" s="70" t="s">
        <v>42</v>
      </c>
      <c r="F16" s="66"/>
      <c r="G16" s="66">
        <v>62</v>
      </c>
      <c r="H16" s="66"/>
      <c r="I16" s="66"/>
      <c r="J16" s="67">
        <v>40976</v>
      </c>
      <c r="K16" s="66" t="s">
        <v>32</v>
      </c>
    </row>
    <row r="17" spans="1:12" ht="37.5" customHeight="1" x14ac:dyDescent="0.2">
      <c r="A17" s="6" t="s">
        <v>90</v>
      </c>
      <c r="B17" s="6" t="s">
        <v>25</v>
      </c>
      <c r="C17" s="6" t="s">
        <v>5</v>
      </c>
      <c r="D17" s="6" t="s">
        <v>91</v>
      </c>
      <c r="E17" s="6" t="s">
        <v>92</v>
      </c>
      <c r="F17" s="6"/>
      <c r="G17" s="6">
        <v>10.32</v>
      </c>
      <c r="H17" s="6"/>
      <c r="I17" s="6">
        <v>2.2000000000000002</v>
      </c>
      <c r="J17" s="77">
        <v>42951</v>
      </c>
      <c r="K17" s="77" t="s">
        <v>12</v>
      </c>
    </row>
    <row r="18" spans="1:12" ht="51" customHeight="1" x14ac:dyDescent="0.2">
      <c r="A18" s="74" t="s">
        <v>612</v>
      </c>
      <c r="B18" s="66" t="s">
        <v>25</v>
      </c>
      <c r="C18" s="70" t="s">
        <v>319</v>
      </c>
      <c r="D18" s="75" t="s">
        <v>613</v>
      </c>
      <c r="E18" s="86" t="s">
        <v>42</v>
      </c>
      <c r="F18" s="86"/>
      <c r="G18" s="66">
        <v>65</v>
      </c>
      <c r="H18" s="66"/>
      <c r="I18" s="66"/>
      <c r="J18" s="67">
        <v>41451</v>
      </c>
      <c r="K18" s="66" t="s">
        <v>32</v>
      </c>
    </row>
    <row r="19" spans="1:12" ht="30" customHeight="1" x14ac:dyDescent="0.2">
      <c r="A19" s="74" t="s">
        <v>614</v>
      </c>
      <c r="B19" s="66" t="s">
        <v>25</v>
      </c>
      <c r="C19" s="70" t="s">
        <v>319</v>
      </c>
      <c r="D19" s="75" t="s">
        <v>615</v>
      </c>
      <c r="E19" s="86" t="s">
        <v>42</v>
      </c>
      <c r="F19" s="86"/>
      <c r="G19" s="66">
        <v>38</v>
      </c>
      <c r="H19" s="66"/>
      <c r="I19" s="66"/>
      <c r="J19" s="67">
        <v>41451</v>
      </c>
      <c r="K19" s="66" t="s">
        <v>32</v>
      </c>
    </row>
    <row r="20" spans="1:12" ht="25.5" customHeight="1" x14ac:dyDescent="0.2">
      <c r="A20" s="74" t="s">
        <v>619</v>
      </c>
      <c r="B20" s="66" t="s">
        <v>25</v>
      </c>
      <c r="C20" s="70" t="s">
        <v>319</v>
      </c>
      <c r="D20" s="75" t="s">
        <v>620</v>
      </c>
      <c r="E20" s="86" t="s">
        <v>42</v>
      </c>
      <c r="F20" s="86"/>
      <c r="G20" s="66">
        <v>14.3</v>
      </c>
      <c r="H20" s="66"/>
      <c r="I20" s="66"/>
      <c r="J20" s="67">
        <v>41453</v>
      </c>
      <c r="K20" s="66" t="s">
        <v>32</v>
      </c>
    </row>
    <row r="21" spans="1:12" ht="33.75" customHeight="1" x14ac:dyDescent="0.2">
      <c r="A21" s="74" t="s">
        <v>626</v>
      </c>
      <c r="B21" s="66" t="s">
        <v>25</v>
      </c>
      <c r="C21" s="70" t="s">
        <v>319</v>
      </c>
      <c r="D21" s="75" t="s">
        <v>627</v>
      </c>
      <c r="E21" s="86" t="s">
        <v>42</v>
      </c>
      <c r="F21" s="86"/>
      <c r="G21" s="66">
        <v>60</v>
      </c>
      <c r="H21" s="66"/>
      <c r="I21" s="66"/>
      <c r="J21" s="67">
        <v>41873</v>
      </c>
      <c r="K21" s="66" t="s">
        <v>32</v>
      </c>
    </row>
    <row r="22" spans="1:12" ht="25.5" customHeight="1" x14ac:dyDescent="0.2">
      <c r="A22" s="74" t="s">
        <v>641</v>
      </c>
      <c r="B22" s="66" t="s">
        <v>25</v>
      </c>
      <c r="C22" s="70" t="s">
        <v>319</v>
      </c>
      <c r="D22" s="75" t="s">
        <v>642</v>
      </c>
      <c r="E22" s="86" t="s">
        <v>643</v>
      </c>
      <c r="F22" s="86"/>
      <c r="G22" s="66">
        <v>60</v>
      </c>
      <c r="H22" s="66"/>
      <c r="I22" s="66"/>
      <c r="J22" s="67">
        <v>42125</v>
      </c>
      <c r="K22" s="66" t="s">
        <v>32</v>
      </c>
    </row>
    <row r="23" spans="1:12" ht="25.5" customHeight="1" x14ac:dyDescent="0.2">
      <c r="A23" s="75" t="s">
        <v>482</v>
      </c>
      <c r="B23" s="76" t="s">
        <v>25</v>
      </c>
      <c r="C23" s="76" t="s">
        <v>243</v>
      </c>
      <c r="D23" s="86" t="s">
        <v>483</v>
      </c>
      <c r="E23" s="76" t="s">
        <v>484</v>
      </c>
      <c r="F23" s="76">
        <v>25</v>
      </c>
      <c r="G23" s="70"/>
      <c r="H23" s="70"/>
      <c r="I23" s="70"/>
      <c r="J23" s="72">
        <v>39993</v>
      </c>
      <c r="K23" s="72" t="s">
        <v>32</v>
      </c>
      <c r="L23" s="94"/>
    </row>
    <row r="24" spans="1:12" ht="25.5" customHeight="1" x14ac:dyDescent="0.2">
      <c r="A24" s="74" t="s">
        <v>490</v>
      </c>
      <c r="B24" s="76" t="s">
        <v>25</v>
      </c>
      <c r="C24" s="76" t="s">
        <v>243</v>
      </c>
      <c r="D24" s="86" t="s">
        <v>491</v>
      </c>
      <c r="E24" s="76" t="s">
        <v>43</v>
      </c>
      <c r="F24" s="76">
        <v>25</v>
      </c>
      <c r="G24" s="70"/>
      <c r="H24" s="70"/>
      <c r="I24" s="70"/>
      <c r="J24" s="72">
        <v>40695</v>
      </c>
      <c r="K24" s="72" t="s">
        <v>32</v>
      </c>
      <c r="L24" s="94"/>
    </row>
    <row r="25" spans="1:12" ht="25.5" customHeight="1" x14ac:dyDescent="0.2">
      <c r="A25" s="75" t="s">
        <v>492</v>
      </c>
      <c r="B25" s="76" t="s">
        <v>2</v>
      </c>
      <c r="C25" s="76" t="s">
        <v>243</v>
      </c>
      <c r="D25" s="86" t="s">
        <v>493</v>
      </c>
      <c r="E25" s="76" t="s">
        <v>494</v>
      </c>
      <c r="F25" s="76"/>
      <c r="G25" s="70">
        <v>175</v>
      </c>
      <c r="H25" s="70"/>
      <c r="I25" s="70"/>
      <c r="J25" s="72">
        <v>40750</v>
      </c>
      <c r="K25" s="72">
        <v>43465</v>
      </c>
      <c r="L25" s="94"/>
    </row>
    <row r="26" spans="1:12" ht="25.5" customHeight="1" x14ac:dyDescent="0.2">
      <c r="A26" s="6" t="s">
        <v>504</v>
      </c>
      <c r="B26" s="76" t="s">
        <v>2</v>
      </c>
      <c r="C26" s="76" t="s">
        <v>243</v>
      </c>
      <c r="D26" s="79" t="s">
        <v>505</v>
      </c>
      <c r="E26" s="76" t="s">
        <v>494</v>
      </c>
      <c r="F26" s="76"/>
      <c r="G26" s="79">
        <v>120</v>
      </c>
      <c r="H26" s="79"/>
      <c r="I26" s="79"/>
      <c r="J26" s="92">
        <v>41353</v>
      </c>
      <c r="K26" s="92">
        <v>43830</v>
      </c>
      <c r="L26" s="94"/>
    </row>
    <row r="27" spans="1:12" ht="29.25" customHeight="1" x14ac:dyDescent="0.2">
      <c r="A27" s="6" t="s">
        <v>535</v>
      </c>
      <c r="B27" s="76" t="s">
        <v>2</v>
      </c>
      <c r="C27" s="76" t="s">
        <v>243</v>
      </c>
      <c r="D27" s="76" t="s">
        <v>536</v>
      </c>
      <c r="E27" s="76" t="s">
        <v>494</v>
      </c>
      <c r="F27" s="76"/>
      <c r="G27" s="76">
        <v>71.5</v>
      </c>
      <c r="H27" s="76"/>
      <c r="I27" s="76"/>
      <c r="J27" s="92">
        <v>42076</v>
      </c>
      <c r="K27" s="92">
        <v>44196</v>
      </c>
      <c r="L27" s="94"/>
    </row>
    <row r="28" spans="1:12" ht="36" customHeight="1" x14ac:dyDescent="0.2">
      <c r="A28" s="74" t="s">
        <v>547</v>
      </c>
      <c r="B28" s="76" t="s">
        <v>25</v>
      </c>
      <c r="C28" s="76" t="s">
        <v>243</v>
      </c>
      <c r="D28" s="86" t="s">
        <v>548</v>
      </c>
      <c r="E28" s="76" t="s">
        <v>42</v>
      </c>
      <c r="F28" s="76"/>
      <c r="G28" s="70">
        <v>50</v>
      </c>
      <c r="H28" s="70"/>
      <c r="I28" s="70"/>
      <c r="J28" s="72">
        <v>42856</v>
      </c>
      <c r="K28" s="72" t="s">
        <v>32</v>
      </c>
      <c r="L28" s="94"/>
    </row>
    <row r="29" spans="1:12" ht="36" customHeight="1" x14ac:dyDescent="0.2">
      <c r="A29" s="74" t="s">
        <v>562</v>
      </c>
      <c r="B29" s="76" t="s">
        <v>25</v>
      </c>
      <c r="C29" s="76" t="s">
        <v>243</v>
      </c>
      <c r="D29" s="86" t="s">
        <v>563</v>
      </c>
      <c r="E29" s="76" t="s">
        <v>42</v>
      </c>
      <c r="F29" s="76"/>
      <c r="G29" s="70">
        <v>60.25</v>
      </c>
      <c r="H29" s="70"/>
      <c r="I29" s="70"/>
      <c r="J29" s="72">
        <v>43089</v>
      </c>
      <c r="K29" s="72" t="s">
        <v>32</v>
      </c>
      <c r="L29" s="94"/>
    </row>
    <row r="30" spans="1:12" ht="36" customHeight="1" x14ac:dyDescent="0.2">
      <c r="A30" s="74" t="s">
        <v>605</v>
      </c>
      <c r="B30" s="66" t="s">
        <v>25</v>
      </c>
      <c r="C30" s="70" t="s">
        <v>333</v>
      </c>
      <c r="D30" s="75" t="s">
        <v>606</v>
      </c>
      <c r="E30" s="86" t="s">
        <v>42</v>
      </c>
      <c r="F30" s="86"/>
      <c r="G30" s="66">
        <v>15.5</v>
      </c>
      <c r="H30" s="66"/>
      <c r="I30" s="66"/>
      <c r="J30" s="67">
        <v>39650</v>
      </c>
      <c r="K30" s="66" t="s">
        <v>32</v>
      </c>
    </row>
    <row r="31" spans="1:12" ht="36" customHeight="1" x14ac:dyDescent="0.2">
      <c r="A31" s="74" t="s">
        <v>586</v>
      </c>
      <c r="B31" s="66" t="s">
        <v>25</v>
      </c>
      <c r="C31" s="66" t="s">
        <v>587</v>
      </c>
      <c r="D31" s="74" t="s">
        <v>588</v>
      </c>
      <c r="E31" s="70" t="s">
        <v>42</v>
      </c>
      <c r="F31" s="66"/>
      <c r="G31" s="66">
        <v>26.44</v>
      </c>
      <c r="H31" s="66"/>
      <c r="I31" s="66"/>
      <c r="J31" s="67">
        <v>41088</v>
      </c>
      <c r="K31" s="66" t="s">
        <v>32</v>
      </c>
    </row>
    <row r="32" spans="1:12" ht="36" customHeight="1" x14ac:dyDescent="0.2">
      <c r="A32" s="74" t="s">
        <v>589</v>
      </c>
      <c r="B32" s="66" t="s">
        <v>25</v>
      </c>
      <c r="C32" s="66" t="s">
        <v>587</v>
      </c>
      <c r="D32" s="66" t="s">
        <v>590</v>
      </c>
      <c r="E32" s="70" t="s">
        <v>42</v>
      </c>
      <c r="F32" s="66"/>
      <c r="G32" s="66">
        <v>25</v>
      </c>
      <c r="H32" s="66"/>
      <c r="I32" s="66"/>
      <c r="J32" s="67">
        <v>41418</v>
      </c>
      <c r="K32" s="66" t="s">
        <v>32</v>
      </c>
    </row>
    <row r="33" spans="1:12" ht="36" customHeight="1" x14ac:dyDescent="0.2">
      <c r="A33" s="74" t="s">
        <v>594</v>
      </c>
      <c r="B33" s="66" t="s">
        <v>25</v>
      </c>
      <c r="C33" s="66" t="s">
        <v>587</v>
      </c>
      <c r="D33" s="66" t="s">
        <v>595</v>
      </c>
      <c r="E33" s="70" t="s">
        <v>42</v>
      </c>
      <c r="F33" s="66"/>
      <c r="G33" s="66">
        <v>27</v>
      </c>
      <c r="H33" s="66"/>
      <c r="I33" s="66"/>
      <c r="J33" s="67">
        <v>41801</v>
      </c>
      <c r="K33" s="66" t="s">
        <v>32</v>
      </c>
    </row>
    <row r="34" spans="1:12" ht="36" customHeight="1" x14ac:dyDescent="0.2">
      <c r="A34" s="74" t="s">
        <v>183</v>
      </c>
      <c r="B34" s="76" t="s">
        <v>6</v>
      </c>
      <c r="C34" s="74" t="s">
        <v>182</v>
      </c>
      <c r="D34" s="76" t="s">
        <v>468</v>
      </c>
      <c r="E34" s="68" t="s">
        <v>107</v>
      </c>
      <c r="F34" s="68"/>
      <c r="G34" s="66">
        <v>6</v>
      </c>
      <c r="H34" s="66"/>
      <c r="I34" s="66"/>
      <c r="J34" s="67">
        <v>41430</v>
      </c>
      <c r="K34" s="67">
        <v>43830</v>
      </c>
    </row>
    <row r="35" spans="1:12" ht="36" customHeight="1" x14ac:dyDescent="0.2">
      <c r="A35" s="74" t="s">
        <v>183</v>
      </c>
      <c r="B35" s="76" t="s">
        <v>6</v>
      </c>
      <c r="C35" s="74" t="s">
        <v>182</v>
      </c>
      <c r="D35" s="76" t="s">
        <v>184</v>
      </c>
      <c r="E35" s="68" t="s">
        <v>151</v>
      </c>
      <c r="F35" s="68"/>
      <c r="G35" s="69">
        <v>6</v>
      </c>
      <c r="H35" s="69"/>
      <c r="I35" s="69"/>
      <c r="J35" s="77">
        <v>41430</v>
      </c>
      <c r="K35" s="77">
        <v>43465</v>
      </c>
    </row>
    <row r="36" spans="1:12" ht="44.25" customHeight="1" x14ac:dyDescent="0.2">
      <c r="A36" s="74" t="s">
        <v>652</v>
      </c>
      <c r="B36" s="66" t="s">
        <v>25</v>
      </c>
      <c r="C36" s="86" t="s">
        <v>653</v>
      </c>
      <c r="D36" s="75" t="s">
        <v>654</v>
      </c>
      <c r="E36" s="86" t="s">
        <v>42</v>
      </c>
      <c r="F36" s="86"/>
      <c r="G36" s="66">
        <v>32</v>
      </c>
      <c r="H36" s="66"/>
      <c r="I36" s="66"/>
      <c r="J36" s="67">
        <v>43005</v>
      </c>
      <c r="K36" s="66" t="s">
        <v>32</v>
      </c>
    </row>
    <row r="37" spans="1:12" ht="36" customHeight="1" x14ac:dyDescent="0.2">
      <c r="A37" s="79" t="s">
        <v>186</v>
      </c>
      <c r="B37" s="76" t="s">
        <v>2</v>
      </c>
      <c r="C37" s="76" t="s">
        <v>15</v>
      </c>
      <c r="D37" s="76" t="s">
        <v>229</v>
      </c>
      <c r="E37" s="76" t="s">
        <v>107</v>
      </c>
      <c r="F37" s="76"/>
      <c r="G37" s="76">
        <v>70</v>
      </c>
      <c r="H37" s="66"/>
      <c r="I37" s="66"/>
      <c r="J37" s="67">
        <v>40344</v>
      </c>
      <c r="K37" s="67">
        <v>43646</v>
      </c>
    </row>
    <row r="38" spans="1:12" ht="32" x14ac:dyDescent="0.2">
      <c r="A38" s="74" t="s">
        <v>205</v>
      </c>
      <c r="B38" s="6" t="s">
        <v>25</v>
      </c>
      <c r="C38" s="6" t="s">
        <v>15</v>
      </c>
      <c r="D38" s="6" t="s">
        <v>192</v>
      </c>
      <c r="E38" s="6" t="s">
        <v>72</v>
      </c>
      <c r="F38" s="6"/>
      <c r="G38" s="6">
        <v>21</v>
      </c>
      <c r="H38" s="6"/>
      <c r="I38" s="6">
        <v>1</v>
      </c>
      <c r="J38" s="77">
        <v>42936</v>
      </c>
      <c r="K38" s="77" t="s">
        <v>32</v>
      </c>
    </row>
    <row r="39" spans="1:12" s="94" customFormat="1" ht="32" x14ac:dyDescent="0.2">
      <c r="A39" s="74" t="s">
        <v>206</v>
      </c>
      <c r="B39" s="6" t="s">
        <v>25</v>
      </c>
      <c r="C39" s="6" t="s">
        <v>15</v>
      </c>
      <c r="D39" s="6" t="s">
        <v>192</v>
      </c>
      <c r="E39" s="6" t="s">
        <v>72</v>
      </c>
      <c r="F39" s="6"/>
      <c r="G39" s="6">
        <v>21</v>
      </c>
      <c r="H39" s="6"/>
      <c r="I39" s="6">
        <v>1</v>
      </c>
      <c r="J39" s="77">
        <v>42936</v>
      </c>
      <c r="K39" s="77" t="s">
        <v>32</v>
      </c>
      <c r="L39" s="93"/>
    </row>
    <row r="40" spans="1:12" s="94" customFormat="1" ht="32" x14ac:dyDescent="0.2">
      <c r="A40" s="74" t="s">
        <v>207</v>
      </c>
      <c r="B40" s="6" t="s">
        <v>25</v>
      </c>
      <c r="C40" s="6" t="s">
        <v>15</v>
      </c>
      <c r="D40" s="6" t="s">
        <v>192</v>
      </c>
      <c r="E40" s="6" t="s">
        <v>72</v>
      </c>
      <c r="F40" s="6"/>
      <c r="G40" s="6">
        <v>21</v>
      </c>
      <c r="H40" s="6"/>
      <c r="I40" s="6">
        <v>1</v>
      </c>
      <c r="J40" s="77">
        <v>42936</v>
      </c>
      <c r="K40" s="77" t="s">
        <v>32</v>
      </c>
      <c r="L40" s="93"/>
    </row>
    <row r="41" spans="1:12" s="94" customFormat="1" ht="32" x14ac:dyDescent="0.2">
      <c r="A41" s="74" t="s">
        <v>208</v>
      </c>
      <c r="B41" s="6" t="s">
        <v>25</v>
      </c>
      <c r="C41" s="6" t="s">
        <v>15</v>
      </c>
      <c r="D41" s="6" t="s">
        <v>192</v>
      </c>
      <c r="E41" s="6" t="s">
        <v>72</v>
      </c>
      <c r="F41" s="6"/>
      <c r="G41" s="6">
        <v>23</v>
      </c>
      <c r="H41" s="6"/>
      <c r="I41" s="6">
        <v>1</v>
      </c>
      <c r="J41" s="77">
        <v>42936</v>
      </c>
      <c r="K41" s="77" t="s">
        <v>32</v>
      </c>
      <c r="L41" s="93"/>
    </row>
    <row r="42" spans="1:12" s="94" customFormat="1" ht="26.25" customHeight="1" x14ac:dyDescent="0.2">
      <c r="A42" s="74" t="s">
        <v>209</v>
      </c>
      <c r="B42" s="6" t="s">
        <v>25</v>
      </c>
      <c r="C42" s="6" t="s">
        <v>15</v>
      </c>
      <c r="D42" s="6" t="s">
        <v>192</v>
      </c>
      <c r="E42" s="6" t="s">
        <v>72</v>
      </c>
      <c r="F42" s="6"/>
      <c r="G42" s="6">
        <v>24</v>
      </c>
      <c r="H42" s="6"/>
      <c r="I42" s="6">
        <v>1</v>
      </c>
      <c r="J42" s="77">
        <v>42936</v>
      </c>
      <c r="K42" s="77" t="s">
        <v>32</v>
      </c>
      <c r="L42" s="93"/>
    </row>
    <row r="43" spans="1:12" s="94" customFormat="1" ht="26.25" customHeight="1" x14ac:dyDescent="0.2">
      <c r="A43" s="74" t="s">
        <v>202</v>
      </c>
      <c r="B43" s="6" t="s">
        <v>25</v>
      </c>
      <c r="C43" s="6" t="s">
        <v>15</v>
      </c>
      <c r="D43" s="6" t="s">
        <v>192</v>
      </c>
      <c r="E43" s="6" t="s">
        <v>72</v>
      </c>
      <c r="F43" s="6"/>
      <c r="G43" s="6">
        <v>19</v>
      </c>
      <c r="H43" s="6"/>
      <c r="I43" s="6">
        <v>1</v>
      </c>
      <c r="J43" s="77">
        <v>43007</v>
      </c>
      <c r="K43" s="77" t="s">
        <v>32</v>
      </c>
      <c r="L43" s="93"/>
    </row>
    <row r="44" spans="1:12" s="94" customFormat="1" ht="32" x14ac:dyDescent="0.2">
      <c r="A44" s="74" t="s">
        <v>203</v>
      </c>
      <c r="B44" s="6" t="s">
        <v>25</v>
      </c>
      <c r="C44" s="6" t="s">
        <v>15</v>
      </c>
      <c r="D44" s="6" t="s">
        <v>204</v>
      </c>
      <c r="E44" s="6" t="s">
        <v>72</v>
      </c>
      <c r="F44" s="6"/>
      <c r="G44" s="6">
        <v>19</v>
      </c>
      <c r="H44" s="6"/>
      <c r="I44" s="6">
        <v>1</v>
      </c>
      <c r="J44" s="77">
        <v>43007</v>
      </c>
      <c r="K44" s="77" t="s">
        <v>32</v>
      </c>
      <c r="L44" s="93"/>
    </row>
    <row r="45" spans="1:12" s="94" customFormat="1" ht="16" x14ac:dyDescent="0.2">
      <c r="A45" s="82" t="s">
        <v>195</v>
      </c>
      <c r="B45" s="76" t="s">
        <v>53</v>
      </c>
      <c r="C45" s="76" t="s">
        <v>15</v>
      </c>
      <c r="D45" s="76" t="s">
        <v>192</v>
      </c>
      <c r="E45" s="76" t="s">
        <v>22</v>
      </c>
      <c r="F45" s="76"/>
      <c r="G45" s="76"/>
      <c r="H45" s="66"/>
      <c r="I45" s="70">
        <v>0.93</v>
      </c>
      <c r="J45" s="67">
        <v>43076</v>
      </c>
      <c r="K45" s="67" t="s">
        <v>32</v>
      </c>
      <c r="L45" s="93"/>
    </row>
    <row r="46" spans="1:12" s="94" customFormat="1" ht="16" x14ac:dyDescent="0.2">
      <c r="A46" s="73" t="s">
        <v>187</v>
      </c>
      <c r="B46" s="76" t="s">
        <v>53</v>
      </c>
      <c r="C46" s="76" t="s">
        <v>15</v>
      </c>
      <c r="D46" s="76" t="s">
        <v>188</v>
      </c>
      <c r="E46" s="76" t="s">
        <v>22</v>
      </c>
      <c r="F46" s="76"/>
      <c r="G46" s="76"/>
      <c r="H46" s="66"/>
      <c r="I46" s="66">
        <v>1.3</v>
      </c>
      <c r="J46" s="67">
        <v>43077</v>
      </c>
      <c r="K46" s="67" t="s">
        <v>32</v>
      </c>
      <c r="L46" s="93"/>
    </row>
    <row r="47" spans="1:12" s="94" customFormat="1" ht="16" x14ac:dyDescent="0.2">
      <c r="A47" s="73" t="s">
        <v>189</v>
      </c>
      <c r="B47" s="76" t="s">
        <v>53</v>
      </c>
      <c r="C47" s="76" t="s">
        <v>15</v>
      </c>
      <c r="D47" s="76" t="s">
        <v>190</v>
      </c>
      <c r="E47" s="66" t="s">
        <v>22</v>
      </c>
      <c r="F47" s="66"/>
      <c r="G47" s="76"/>
      <c r="H47" s="66"/>
      <c r="I47" s="66">
        <v>2.2000000000000002</v>
      </c>
      <c r="J47" s="67">
        <v>43077</v>
      </c>
      <c r="K47" s="67" t="s">
        <v>32</v>
      </c>
      <c r="L47" s="93"/>
    </row>
    <row r="48" spans="1:12" s="94" customFormat="1" ht="16" x14ac:dyDescent="0.2">
      <c r="A48" s="82" t="s">
        <v>196</v>
      </c>
      <c r="B48" s="76" t="s">
        <v>53</v>
      </c>
      <c r="C48" s="76" t="s">
        <v>15</v>
      </c>
      <c r="D48" s="76" t="s">
        <v>192</v>
      </c>
      <c r="E48" s="76" t="s">
        <v>22</v>
      </c>
      <c r="F48" s="76"/>
      <c r="G48" s="76"/>
      <c r="H48" s="66"/>
      <c r="I48" s="70">
        <v>42</v>
      </c>
      <c r="J48" s="67">
        <v>43084</v>
      </c>
      <c r="K48" s="67" t="s">
        <v>32</v>
      </c>
      <c r="L48" s="93"/>
    </row>
    <row r="49" spans="1:12" s="94" customFormat="1" ht="32" x14ac:dyDescent="0.2">
      <c r="A49" s="83" t="s">
        <v>197</v>
      </c>
      <c r="B49" s="76" t="s">
        <v>53</v>
      </c>
      <c r="C49" s="76" t="s">
        <v>15</v>
      </c>
      <c r="D49" s="76" t="s">
        <v>198</v>
      </c>
      <c r="E49" s="76" t="s">
        <v>22</v>
      </c>
      <c r="F49" s="76"/>
      <c r="G49" s="76"/>
      <c r="H49" s="66"/>
      <c r="I49" s="70">
        <v>15.7</v>
      </c>
      <c r="J49" s="67">
        <v>43084</v>
      </c>
      <c r="K49" s="67" t="s">
        <v>32</v>
      </c>
      <c r="L49" s="93"/>
    </row>
    <row r="50" spans="1:12" s="94" customFormat="1" ht="16" x14ac:dyDescent="0.2">
      <c r="A50" s="82" t="s">
        <v>199</v>
      </c>
      <c r="B50" s="76" t="s">
        <v>53</v>
      </c>
      <c r="C50" s="76" t="s">
        <v>15</v>
      </c>
      <c r="D50" s="76" t="s">
        <v>198</v>
      </c>
      <c r="E50" s="76" t="s">
        <v>22</v>
      </c>
      <c r="F50" s="76"/>
      <c r="G50" s="76"/>
      <c r="H50" s="66"/>
      <c r="I50" s="70">
        <v>39.799999999999997</v>
      </c>
      <c r="J50" s="67">
        <v>43084</v>
      </c>
      <c r="K50" s="67" t="s">
        <v>32</v>
      </c>
      <c r="L50" s="93"/>
    </row>
    <row r="51" spans="1:12" s="94" customFormat="1" ht="16" x14ac:dyDescent="0.2">
      <c r="A51" s="82" t="s">
        <v>191</v>
      </c>
      <c r="B51" s="76" t="s">
        <v>53</v>
      </c>
      <c r="C51" s="76" t="s">
        <v>15</v>
      </c>
      <c r="D51" s="76" t="s">
        <v>192</v>
      </c>
      <c r="E51" s="76" t="s">
        <v>22</v>
      </c>
      <c r="F51" s="76"/>
      <c r="G51" s="76"/>
      <c r="H51" s="66"/>
      <c r="I51" s="66">
        <v>14.5</v>
      </c>
      <c r="J51" s="67">
        <v>43091</v>
      </c>
      <c r="K51" s="67" t="s">
        <v>32</v>
      </c>
      <c r="L51" s="93"/>
    </row>
    <row r="52" spans="1:12" s="94" customFormat="1" ht="16" x14ac:dyDescent="0.2">
      <c r="A52" s="82" t="s">
        <v>193</v>
      </c>
      <c r="B52" s="76" t="s">
        <v>53</v>
      </c>
      <c r="C52" s="76" t="s">
        <v>15</v>
      </c>
      <c r="D52" s="76" t="s">
        <v>192</v>
      </c>
      <c r="E52" s="76" t="s">
        <v>22</v>
      </c>
      <c r="F52" s="76"/>
      <c r="G52" s="76"/>
      <c r="H52" s="66"/>
      <c r="I52" s="70">
        <v>14.5</v>
      </c>
      <c r="J52" s="67">
        <v>43091</v>
      </c>
      <c r="K52" s="67" t="s">
        <v>32</v>
      </c>
      <c r="L52" s="93"/>
    </row>
    <row r="53" spans="1:12" s="94" customFormat="1" ht="16" x14ac:dyDescent="0.2">
      <c r="A53" s="82" t="s">
        <v>194</v>
      </c>
      <c r="B53" s="76" t="s">
        <v>53</v>
      </c>
      <c r="C53" s="76" t="s">
        <v>15</v>
      </c>
      <c r="D53" s="76" t="s">
        <v>192</v>
      </c>
      <c r="E53" s="76" t="s">
        <v>22</v>
      </c>
      <c r="F53" s="76"/>
      <c r="G53" s="76"/>
      <c r="H53" s="66"/>
      <c r="I53" s="70">
        <v>14.5</v>
      </c>
      <c r="J53" s="67">
        <v>43091</v>
      </c>
      <c r="K53" s="67" t="s">
        <v>32</v>
      </c>
      <c r="L53" s="93"/>
    </row>
    <row r="54" spans="1:12" s="94" customFormat="1" ht="48" x14ac:dyDescent="0.2">
      <c r="A54" s="76" t="s">
        <v>471</v>
      </c>
      <c r="B54" s="76" t="s">
        <v>2</v>
      </c>
      <c r="C54" s="76" t="s">
        <v>17</v>
      </c>
      <c r="D54" s="76" t="s">
        <v>472</v>
      </c>
      <c r="E54" s="6" t="s">
        <v>107</v>
      </c>
      <c r="F54" s="6"/>
      <c r="G54" s="6">
        <v>60</v>
      </c>
      <c r="H54" s="6"/>
      <c r="I54" s="6"/>
      <c r="J54" s="72">
        <v>42264</v>
      </c>
      <c r="K54" s="72">
        <v>44530</v>
      </c>
      <c r="L54" s="93"/>
    </row>
    <row r="55" spans="1:12" s="94" customFormat="1" ht="32" x14ac:dyDescent="0.2">
      <c r="A55" s="75" t="s">
        <v>110</v>
      </c>
      <c r="B55" s="6" t="s">
        <v>6</v>
      </c>
      <c r="C55" s="6" t="s">
        <v>111</v>
      </c>
      <c r="D55" s="6" t="s">
        <v>112</v>
      </c>
      <c r="E55" s="6" t="s">
        <v>39</v>
      </c>
      <c r="F55" s="6"/>
      <c r="G55" s="6"/>
      <c r="H55" s="6">
        <v>41</v>
      </c>
      <c r="I55" s="6"/>
      <c r="J55" s="72">
        <v>43238</v>
      </c>
      <c r="K55" s="72">
        <v>45291</v>
      </c>
      <c r="L55" s="93"/>
    </row>
    <row r="56" spans="1:12" s="94" customFormat="1" ht="16" x14ac:dyDescent="0.2">
      <c r="A56" s="73" t="s">
        <v>623</v>
      </c>
      <c r="B56" s="66" t="s">
        <v>53</v>
      </c>
      <c r="C56" s="74" t="s">
        <v>624</v>
      </c>
      <c r="D56" s="97" t="s">
        <v>625</v>
      </c>
      <c r="E56" s="86" t="s">
        <v>22</v>
      </c>
      <c r="F56" s="86"/>
      <c r="G56" s="66"/>
      <c r="H56" s="66"/>
      <c r="I56" s="66">
        <v>82.4</v>
      </c>
      <c r="J56" s="67">
        <v>41628</v>
      </c>
      <c r="K56" s="66" t="s">
        <v>32</v>
      </c>
      <c r="L56" s="93"/>
    </row>
    <row r="57" spans="1:12" s="94" customFormat="1" ht="16" x14ac:dyDescent="0.2">
      <c r="A57" s="74" t="s">
        <v>628</v>
      </c>
      <c r="B57" s="66" t="s">
        <v>25</v>
      </c>
      <c r="C57" s="74" t="s">
        <v>624</v>
      </c>
      <c r="D57" s="74" t="s">
        <v>629</v>
      </c>
      <c r="E57" s="86" t="s">
        <v>42</v>
      </c>
      <c r="F57" s="86"/>
      <c r="G57" s="66">
        <v>46</v>
      </c>
      <c r="H57" s="66"/>
      <c r="I57" s="66"/>
      <c r="J57" s="67">
        <v>41912</v>
      </c>
      <c r="K57" s="66" t="s">
        <v>32</v>
      </c>
      <c r="L57" s="93"/>
    </row>
    <row r="58" spans="1:12" s="94" customFormat="1" ht="32" x14ac:dyDescent="0.2">
      <c r="A58" s="74" t="s">
        <v>635</v>
      </c>
      <c r="B58" s="66" t="s">
        <v>25</v>
      </c>
      <c r="C58" s="74" t="s">
        <v>624</v>
      </c>
      <c r="D58" s="74" t="s">
        <v>636</v>
      </c>
      <c r="E58" s="86" t="s">
        <v>301</v>
      </c>
      <c r="F58" s="86"/>
      <c r="G58" s="66">
        <v>30</v>
      </c>
      <c r="H58" s="66"/>
      <c r="I58" s="66">
        <v>0.75</v>
      </c>
      <c r="J58" s="67">
        <v>42013</v>
      </c>
      <c r="K58" s="66" t="s">
        <v>32</v>
      </c>
      <c r="L58" s="93"/>
    </row>
    <row r="59" spans="1:12" s="94" customFormat="1" ht="32" x14ac:dyDescent="0.2">
      <c r="A59" s="74" t="s">
        <v>637</v>
      </c>
      <c r="B59" s="66" t="s">
        <v>25</v>
      </c>
      <c r="C59" s="74" t="s">
        <v>624</v>
      </c>
      <c r="D59" s="75" t="s">
        <v>638</v>
      </c>
      <c r="E59" s="86" t="s">
        <v>301</v>
      </c>
      <c r="F59" s="86"/>
      <c r="G59" s="66">
        <v>25</v>
      </c>
      <c r="H59" s="66"/>
      <c r="I59" s="66">
        <v>1.35</v>
      </c>
      <c r="J59" s="67">
        <v>42061</v>
      </c>
      <c r="K59" s="66" t="s">
        <v>32</v>
      </c>
      <c r="L59" s="93"/>
    </row>
    <row r="60" spans="1:12" s="94" customFormat="1" ht="16" x14ac:dyDescent="0.2">
      <c r="A60" s="74" t="s">
        <v>644</v>
      </c>
      <c r="B60" s="66" t="s">
        <v>53</v>
      </c>
      <c r="C60" s="74" t="s">
        <v>624</v>
      </c>
      <c r="D60" s="74" t="s">
        <v>645</v>
      </c>
      <c r="E60" s="86" t="s">
        <v>22</v>
      </c>
      <c r="F60" s="86"/>
      <c r="G60" s="66"/>
      <c r="H60" s="66"/>
      <c r="I60" s="66">
        <v>56.7</v>
      </c>
      <c r="J60" s="67">
        <v>42153</v>
      </c>
      <c r="K60" s="66" t="s">
        <v>32</v>
      </c>
      <c r="L60" s="93"/>
    </row>
    <row r="61" spans="1:12" s="94" customFormat="1" ht="16" x14ac:dyDescent="0.2">
      <c r="A61" s="74" t="s">
        <v>502</v>
      </c>
      <c r="B61" s="89" t="s">
        <v>25</v>
      </c>
      <c r="C61" s="76" t="s">
        <v>238</v>
      </c>
      <c r="D61" s="75" t="s">
        <v>503</v>
      </c>
      <c r="E61" s="70" t="s">
        <v>42</v>
      </c>
      <c r="F61" s="70"/>
      <c r="G61" s="66">
        <v>4.5999999999999996</v>
      </c>
      <c r="H61" s="66"/>
      <c r="I61" s="66"/>
      <c r="J61" s="67">
        <v>41344</v>
      </c>
      <c r="K61" s="80"/>
    </row>
    <row r="62" spans="1:12" s="94" customFormat="1" ht="16" x14ac:dyDescent="0.2">
      <c r="A62" s="74" t="s">
        <v>506</v>
      </c>
      <c r="B62" s="89" t="s">
        <v>25</v>
      </c>
      <c r="C62" s="76" t="s">
        <v>238</v>
      </c>
      <c r="D62" s="75" t="s">
        <v>507</v>
      </c>
      <c r="E62" s="70" t="s">
        <v>42</v>
      </c>
      <c r="F62" s="70"/>
      <c r="G62" s="66">
        <v>7.56</v>
      </c>
      <c r="H62" s="66"/>
      <c r="I62" s="66"/>
      <c r="J62" s="67">
        <v>41355</v>
      </c>
      <c r="K62" s="80" t="s">
        <v>32</v>
      </c>
    </row>
    <row r="63" spans="1:12" s="94" customFormat="1" ht="16" x14ac:dyDescent="0.2">
      <c r="A63" s="74" t="s">
        <v>508</v>
      </c>
      <c r="B63" s="89" t="s">
        <v>25</v>
      </c>
      <c r="C63" s="76" t="s">
        <v>238</v>
      </c>
      <c r="D63" s="75" t="s">
        <v>509</v>
      </c>
      <c r="E63" s="70" t="s">
        <v>42</v>
      </c>
      <c r="F63" s="70"/>
      <c r="G63" s="66">
        <v>50</v>
      </c>
      <c r="H63" s="66"/>
      <c r="I63" s="66"/>
      <c r="J63" s="67">
        <v>41439</v>
      </c>
      <c r="K63" s="80" t="s">
        <v>32</v>
      </c>
    </row>
    <row r="64" spans="1:12" s="94" customFormat="1" ht="41.25" customHeight="1" x14ac:dyDescent="0.2">
      <c r="A64" s="74" t="s">
        <v>513</v>
      </c>
      <c r="B64" s="89" t="s">
        <v>25</v>
      </c>
      <c r="C64" s="76" t="s">
        <v>238</v>
      </c>
      <c r="D64" s="6" t="s">
        <v>514</v>
      </c>
      <c r="E64" s="70" t="s">
        <v>42</v>
      </c>
      <c r="F64" s="70"/>
      <c r="G64" s="66">
        <v>50</v>
      </c>
      <c r="H64" s="66"/>
      <c r="I64" s="66"/>
      <c r="J64" s="67">
        <v>41746</v>
      </c>
      <c r="K64" s="80" t="s">
        <v>32</v>
      </c>
    </row>
    <row r="65" spans="1:12" s="94" customFormat="1" ht="16" x14ac:dyDescent="0.2">
      <c r="A65" s="74" t="s">
        <v>523</v>
      </c>
      <c r="B65" s="89" t="s">
        <v>25</v>
      </c>
      <c r="C65" s="76" t="s">
        <v>238</v>
      </c>
      <c r="D65" s="75" t="s">
        <v>524</v>
      </c>
      <c r="E65" s="70" t="s">
        <v>42</v>
      </c>
      <c r="F65" s="70"/>
      <c r="G65" s="66">
        <v>59.1</v>
      </c>
      <c r="H65" s="66"/>
      <c r="I65" s="66"/>
      <c r="J65" s="67">
        <v>41978</v>
      </c>
      <c r="K65" s="80" t="s">
        <v>32</v>
      </c>
    </row>
    <row r="66" spans="1:12" s="94" customFormat="1" ht="41.25" customHeight="1" x14ac:dyDescent="0.2">
      <c r="A66" s="74" t="s">
        <v>537</v>
      </c>
      <c r="B66" s="89" t="s">
        <v>25</v>
      </c>
      <c r="C66" s="76" t="s">
        <v>238</v>
      </c>
      <c r="D66" s="75" t="s">
        <v>538</v>
      </c>
      <c r="E66" s="70" t="s">
        <v>42</v>
      </c>
      <c r="F66" s="70"/>
      <c r="G66" s="66">
        <v>60.4</v>
      </c>
      <c r="H66" s="66"/>
      <c r="I66" s="66"/>
      <c r="J66" s="67">
        <v>42475</v>
      </c>
      <c r="K66" s="80" t="s">
        <v>32</v>
      </c>
    </row>
    <row r="67" spans="1:12" s="94" customFormat="1" ht="16" x14ac:dyDescent="0.2">
      <c r="A67" s="74" t="s">
        <v>541</v>
      </c>
      <c r="B67" s="89" t="s">
        <v>25</v>
      </c>
      <c r="C67" s="76" t="s">
        <v>238</v>
      </c>
      <c r="D67" s="86" t="s">
        <v>542</v>
      </c>
      <c r="E67" s="70" t="s">
        <v>43</v>
      </c>
      <c r="F67" s="70">
        <v>62.5</v>
      </c>
      <c r="G67" s="66"/>
      <c r="H67" s="66"/>
      <c r="I67" s="66"/>
      <c r="J67" s="67">
        <v>42683</v>
      </c>
      <c r="K67" s="80" t="s">
        <v>32</v>
      </c>
    </row>
    <row r="68" spans="1:12" s="94" customFormat="1" ht="32" x14ac:dyDescent="0.2">
      <c r="A68" s="6" t="s">
        <v>543</v>
      </c>
      <c r="B68" s="70" t="s">
        <v>2</v>
      </c>
      <c r="C68" s="70" t="s">
        <v>238</v>
      </c>
      <c r="D68" s="86" t="s">
        <v>544</v>
      </c>
      <c r="E68" s="86" t="s">
        <v>107</v>
      </c>
      <c r="F68" s="86"/>
      <c r="G68" s="70">
        <v>75</v>
      </c>
      <c r="H68" s="70"/>
      <c r="I68" s="70"/>
      <c r="J68" s="87">
        <v>42824</v>
      </c>
      <c r="K68" s="87">
        <v>44773</v>
      </c>
    </row>
    <row r="69" spans="1:12" s="94" customFormat="1" ht="16" x14ac:dyDescent="0.2">
      <c r="A69" s="74" t="s">
        <v>545</v>
      </c>
      <c r="B69" s="89" t="s">
        <v>25</v>
      </c>
      <c r="C69" s="76" t="s">
        <v>238</v>
      </c>
      <c r="D69" s="86" t="s">
        <v>546</v>
      </c>
      <c r="E69" s="70" t="s">
        <v>43</v>
      </c>
      <c r="F69" s="70">
        <v>15</v>
      </c>
      <c r="G69" s="66"/>
      <c r="H69" s="66"/>
      <c r="I69" s="66"/>
      <c r="J69" s="67">
        <v>42838</v>
      </c>
      <c r="K69" s="80" t="s">
        <v>32</v>
      </c>
    </row>
    <row r="70" spans="1:12" s="94" customFormat="1" ht="16" x14ac:dyDescent="0.2">
      <c r="A70" s="74" t="s">
        <v>553</v>
      </c>
      <c r="B70" s="89" t="s">
        <v>25</v>
      </c>
      <c r="C70" s="76" t="s">
        <v>238</v>
      </c>
      <c r="D70" s="75" t="s">
        <v>554</v>
      </c>
      <c r="E70" s="66" t="s">
        <v>42</v>
      </c>
      <c r="F70" s="66"/>
      <c r="G70" s="66">
        <v>35.64</v>
      </c>
      <c r="H70" s="66"/>
      <c r="I70" s="66"/>
      <c r="J70" s="67">
        <v>42899</v>
      </c>
      <c r="K70" s="80" t="s">
        <v>32</v>
      </c>
    </row>
    <row r="71" spans="1:12" s="94" customFormat="1" ht="32" x14ac:dyDescent="0.2">
      <c r="A71" s="74" t="s">
        <v>564</v>
      </c>
      <c r="B71" s="89" t="s">
        <v>25</v>
      </c>
      <c r="C71" s="76" t="s">
        <v>238</v>
      </c>
      <c r="D71" s="86" t="s">
        <v>565</v>
      </c>
      <c r="E71" s="66" t="s">
        <v>42</v>
      </c>
      <c r="F71" s="66"/>
      <c r="G71" s="66">
        <v>60.5</v>
      </c>
      <c r="H71" s="66"/>
      <c r="I71" s="66"/>
      <c r="J71" s="67">
        <v>43089</v>
      </c>
      <c r="K71" s="80" t="s">
        <v>32</v>
      </c>
    </row>
    <row r="72" spans="1:12" s="94" customFormat="1" ht="32" x14ac:dyDescent="0.2">
      <c r="A72" s="74" t="s">
        <v>566</v>
      </c>
      <c r="B72" s="89" t="s">
        <v>25</v>
      </c>
      <c r="C72" s="76" t="s">
        <v>238</v>
      </c>
      <c r="D72" s="86" t="s">
        <v>567</v>
      </c>
      <c r="E72" s="66" t="s">
        <v>42</v>
      </c>
      <c r="F72" s="66"/>
      <c r="G72" s="66">
        <v>51.09</v>
      </c>
      <c r="H72" s="66"/>
      <c r="I72" s="66"/>
      <c r="J72" s="67">
        <v>43140</v>
      </c>
      <c r="K72" s="80" t="s">
        <v>32</v>
      </c>
    </row>
    <row r="73" spans="1:12" s="94" customFormat="1" ht="16" x14ac:dyDescent="0.2">
      <c r="A73" s="74" t="s">
        <v>570</v>
      </c>
      <c r="B73" s="89" t="s">
        <v>25</v>
      </c>
      <c r="C73" s="76" t="s">
        <v>238</v>
      </c>
      <c r="D73" s="86" t="s">
        <v>571</v>
      </c>
      <c r="E73" s="66" t="s">
        <v>42</v>
      </c>
      <c r="F73" s="66"/>
      <c r="G73" s="66">
        <v>45</v>
      </c>
      <c r="H73" s="66"/>
      <c r="I73" s="66"/>
      <c r="J73" s="67">
        <v>43188</v>
      </c>
      <c r="K73" s="80" t="s">
        <v>32</v>
      </c>
    </row>
    <row r="74" spans="1:12" s="94" customFormat="1" ht="16" x14ac:dyDescent="0.2">
      <c r="A74" s="75" t="s">
        <v>630</v>
      </c>
      <c r="B74" s="66" t="s">
        <v>25</v>
      </c>
      <c r="C74" s="74" t="s">
        <v>336</v>
      </c>
      <c r="D74" s="75" t="s">
        <v>631</v>
      </c>
      <c r="E74" s="86" t="s">
        <v>42</v>
      </c>
      <c r="F74" s="86"/>
      <c r="G74" s="66">
        <v>10</v>
      </c>
      <c r="H74" s="66"/>
      <c r="I74" s="66"/>
      <c r="J74" s="67">
        <v>41926</v>
      </c>
      <c r="K74" s="66" t="s">
        <v>32</v>
      </c>
      <c r="L74" s="93"/>
    </row>
    <row r="75" spans="1:12" s="94" customFormat="1" ht="32" x14ac:dyDescent="0.2">
      <c r="A75" s="73" t="s">
        <v>660</v>
      </c>
      <c r="B75" s="101" t="s">
        <v>25</v>
      </c>
      <c r="C75" s="102" t="s">
        <v>355</v>
      </c>
      <c r="D75" s="6" t="s">
        <v>661</v>
      </c>
      <c r="E75" s="99" t="s">
        <v>301</v>
      </c>
      <c r="F75" s="99"/>
      <c r="G75" s="98">
        <v>11.43</v>
      </c>
      <c r="H75" s="9"/>
      <c r="I75" s="98">
        <v>2.7</v>
      </c>
      <c r="J75" s="100">
        <v>43349</v>
      </c>
      <c r="K75" s="98" t="s">
        <v>32</v>
      </c>
      <c r="L75" s="93"/>
    </row>
    <row r="76" spans="1:12" s="94" customFormat="1" ht="32" x14ac:dyDescent="0.2">
      <c r="A76" s="73" t="s">
        <v>662</v>
      </c>
      <c r="B76" s="101" t="s">
        <v>25</v>
      </c>
      <c r="C76" s="102" t="s">
        <v>355</v>
      </c>
      <c r="D76" s="73" t="s">
        <v>663</v>
      </c>
      <c r="E76" s="99" t="s">
        <v>301</v>
      </c>
      <c r="F76" s="99"/>
      <c r="G76" s="98">
        <v>55.7</v>
      </c>
      <c r="H76" s="9"/>
      <c r="I76" s="98">
        <v>5</v>
      </c>
      <c r="J76" s="100">
        <v>43061</v>
      </c>
      <c r="K76" s="98" t="s">
        <v>32</v>
      </c>
      <c r="L76" s="93"/>
    </row>
    <row r="77" spans="1:12" s="94" customFormat="1" ht="32" x14ac:dyDescent="0.2">
      <c r="A77" s="73" t="s">
        <v>664</v>
      </c>
      <c r="B77" s="101" t="s">
        <v>25</v>
      </c>
      <c r="C77" s="102" t="s">
        <v>355</v>
      </c>
      <c r="D77" s="6" t="s">
        <v>665</v>
      </c>
      <c r="E77" s="99" t="s">
        <v>301</v>
      </c>
      <c r="F77" s="99"/>
      <c r="G77" s="98">
        <v>27.5</v>
      </c>
      <c r="H77" s="9"/>
      <c r="I77" s="98">
        <v>2</v>
      </c>
      <c r="J77" s="100">
        <v>42503</v>
      </c>
      <c r="K77" s="98" t="s">
        <v>32</v>
      </c>
      <c r="L77" s="93"/>
    </row>
    <row r="78" spans="1:12" s="94" customFormat="1" ht="16" x14ac:dyDescent="0.2">
      <c r="A78" s="73" t="s">
        <v>666</v>
      </c>
      <c r="B78" s="101" t="s">
        <v>25</v>
      </c>
      <c r="C78" s="102" t="s">
        <v>355</v>
      </c>
      <c r="D78" s="73" t="s">
        <v>667</v>
      </c>
      <c r="E78" s="99" t="s">
        <v>95</v>
      </c>
      <c r="F78" s="99"/>
      <c r="G78" s="98">
        <v>22.5</v>
      </c>
      <c r="H78" s="9"/>
      <c r="I78" s="98"/>
      <c r="J78" s="100">
        <v>41907</v>
      </c>
      <c r="K78" s="98" t="s">
        <v>32</v>
      </c>
      <c r="L78" s="93"/>
    </row>
    <row r="79" spans="1:12" s="94" customFormat="1" ht="16" x14ac:dyDescent="0.2">
      <c r="A79" s="73" t="s">
        <v>668</v>
      </c>
      <c r="B79" s="101" t="s">
        <v>25</v>
      </c>
      <c r="C79" s="102" t="s">
        <v>355</v>
      </c>
      <c r="D79" s="73" t="s">
        <v>669</v>
      </c>
      <c r="E79" s="99" t="s">
        <v>42</v>
      </c>
      <c r="F79" s="99"/>
      <c r="G79" s="98">
        <v>11.8</v>
      </c>
      <c r="H79" s="9"/>
      <c r="I79" s="98"/>
      <c r="J79" s="100">
        <v>41910</v>
      </c>
      <c r="K79" s="98" t="s">
        <v>32</v>
      </c>
      <c r="L79" s="93"/>
    </row>
    <row r="80" spans="1:12" ht="16" x14ac:dyDescent="0.2">
      <c r="A80" s="73" t="s">
        <v>670</v>
      </c>
      <c r="B80" s="101" t="s">
        <v>25</v>
      </c>
      <c r="C80" s="102" t="s">
        <v>355</v>
      </c>
      <c r="D80" s="73" t="s">
        <v>669</v>
      </c>
      <c r="E80" s="99" t="s">
        <v>42</v>
      </c>
      <c r="F80" s="99"/>
      <c r="G80" s="98">
        <v>9.85</v>
      </c>
      <c r="H80" s="9"/>
      <c r="I80" s="98"/>
      <c r="J80" s="100">
        <v>41898</v>
      </c>
      <c r="K80" s="98" t="s">
        <v>32</v>
      </c>
    </row>
    <row r="81" spans="1:12" ht="16" x14ac:dyDescent="0.2">
      <c r="A81" s="73" t="s">
        <v>671</v>
      </c>
      <c r="B81" s="101" t="s">
        <v>25</v>
      </c>
      <c r="C81" s="102" t="s">
        <v>355</v>
      </c>
      <c r="D81" s="73" t="s">
        <v>672</v>
      </c>
      <c r="E81" s="99" t="s">
        <v>42</v>
      </c>
      <c r="F81" s="99"/>
      <c r="G81" s="98">
        <v>41.2</v>
      </c>
      <c r="H81" s="9"/>
      <c r="I81" s="98"/>
      <c r="J81" s="100">
        <v>41914</v>
      </c>
      <c r="K81" s="98" t="s">
        <v>32</v>
      </c>
    </row>
    <row r="82" spans="1:12" ht="16" x14ac:dyDescent="0.2">
      <c r="A82" s="73" t="s">
        <v>673</v>
      </c>
      <c r="B82" s="101" t="s">
        <v>53</v>
      </c>
      <c r="C82" s="102" t="s">
        <v>355</v>
      </c>
      <c r="D82" s="73" t="s">
        <v>672</v>
      </c>
      <c r="E82" s="99" t="s">
        <v>22</v>
      </c>
      <c r="F82" s="99"/>
      <c r="G82" s="98"/>
      <c r="H82" s="9"/>
      <c r="I82" s="98">
        <v>9.5</v>
      </c>
      <c r="J82" s="100">
        <v>42172</v>
      </c>
      <c r="K82" s="98" t="s">
        <v>32</v>
      </c>
    </row>
    <row r="83" spans="1:12" ht="16" x14ac:dyDescent="0.2">
      <c r="A83" s="73" t="s">
        <v>674</v>
      </c>
      <c r="B83" s="101" t="s">
        <v>25</v>
      </c>
      <c r="C83" s="102" t="s">
        <v>355</v>
      </c>
      <c r="D83" s="73" t="s">
        <v>675</v>
      </c>
      <c r="E83" s="99" t="s">
        <v>42</v>
      </c>
      <c r="F83" s="99"/>
      <c r="G83" s="98">
        <v>13.1</v>
      </c>
      <c r="H83" s="9"/>
      <c r="I83" s="98"/>
      <c r="J83" s="100">
        <v>41898</v>
      </c>
      <c r="K83" s="98" t="s">
        <v>32</v>
      </c>
    </row>
    <row r="84" spans="1:12" ht="16" x14ac:dyDescent="0.2">
      <c r="A84" s="73" t="s">
        <v>676</v>
      </c>
      <c r="B84" s="101" t="s">
        <v>25</v>
      </c>
      <c r="C84" s="102" t="s">
        <v>355</v>
      </c>
      <c r="D84" s="73" t="s">
        <v>677</v>
      </c>
      <c r="E84" s="99" t="s">
        <v>42</v>
      </c>
      <c r="F84" s="99"/>
      <c r="G84" s="98">
        <v>75</v>
      </c>
      <c r="H84" s="9"/>
      <c r="I84" s="98"/>
      <c r="J84" s="100">
        <v>41387</v>
      </c>
      <c r="K84" s="98" t="s">
        <v>32</v>
      </c>
    </row>
    <row r="85" spans="1:12" ht="16" x14ac:dyDescent="0.2">
      <c r="A85" s="73" t="s">
        <v>666</v>
      </c>
      <c r="B85" s="101" t="s">
        <v>53</v>
      </c>
      <c r="C85" s="102" t="s">
        <v>355</v>
      </c>
      <c r="D85" s="73" t="s">
        <v>667</v>
      </c>
      <c r="E85" s="99" t="s">
        <v>22</v>
      </c>
      <c r="F85" s="99"/>
      <c r="G85" s="98"/>
      <c r="H85" s="9"/>
      <c r="I85" s="98">
        <v>6.1</v>
      </c>
      <c r="J85" s="100">
        <v>42172</v>
      </c>
      <c r="K85" s="98" t="s">
        <v>32</v>
      </c>
    </row>
    <row r="86" spans="1:12" ht="32" x14ac:dyDescent="0.2">
      <c r="A86" s="71" t="s">
        <v>121</v>
      </c>
      <c r="B86" s="76" t="s">
        <v>25</v>
      </c>
      <c r="C86" s="76" t="s">
        <v>37</v>
      </c>
      <c r="D86" s="76" t="s">
        <v>470</v>
      </c>
      <c r="E86" s="76" t="s">
        <v>26</v>
      </c>
      <c r="F86" s="76"/>
      <c r="G86" s="76">
        <v>3</v>
      </c>
      <c r="H86" s="76"/>
      <c r="I86" s="76"/>
      <c r="J86" s="80">
        <v>42047</v>
      </c>
      <c r="K86" s="80">
        <v>43008</v>
      </c>
      <c r="L86" s="94"/>
    </row>
    <row r="87" spans="1:12" ht="32" x14ac:dyDescent="0.2">
      <c r="A87" s="74" t="s">
        <v>122</v>
      </c>
      <c r="B87" s="6" t="s">
        <v>25</v>
      </c>
      <c r="C87" s="6" t="s">
        <v>37</v>
      </c>
      <c r="D87" s="4" t="s">
        <v>123</v>
      </c>
      <c r="E87" s="4" t="s">
        <v>42</v>
      </c>
      <c r="F87" s="4"/>
      <c r="G87" s="6">
        <v>12.5</v>
      </c>
      <c r="H87" s="6"/>
      <c r="I87" s="6"/>
      <c r="J87" s="77">
        <v>42319</v>
      </c>
      <c r="K87" s="78" t="s">
        <v>32</v>
      </c>
    </row>
    <row r="88" spans="1:12" ht="48" x14ac:dyDescent="0.2">
      <c r="A88" s="75" t="s">
        <v>119</v>
      </c>
      <c r="B88" s="6" t="s">
        <v>6</v>
      </c>
      <c r="C88" s="6" t="s">
        <v>37</v>
      </c>
      <c r="D88" s="76" t="s">
        <v>476</v>
      </c>
      <c r="E88" s="6" t="s">
        <v>120</v>
      </c>
      <c r="F88" s="6"/>
      <c r="G88" s="76">
        <v>150</v>
      </c>
      <c r="H88" s="6"/>
      <c r="I88" s="6"/>
      <c r="J88" s="78">
        <v>42942</v>
      </c>
      <c r="K88" s="77">
        <v>45107</v>
      </c>
    </row>
    <row r="89" spans="1:12" ht="48" x14ac:dyDescent="0.2">
      <c r="A89" s="6" t="s">
        <v>517</v>
      </c>
      <c r="B89" s="76" t="s">
        <v>6</v>
      </c>
      <c r="C89" s="76" t="s">
        <v>518</v>
      </c>
      <c r="D89" s="76" t="s">
        <v>577</v>
      </c>
      <c r="E89" s="90" t="s">
        <v>519</v>
      </c>
      <c r="F89" s="90"/>
      <c r="G89" s="70"/>
      <c r="H89" s="76"/>
      <c r="I89" s="76">
        <v>16</v>
      </c>
      <c r="J89" s="80">
        <v>41816</v>
      </c>
      <c r="K89" s="80">
        <v>43830</v>
      </c>
      <c r="L89" s="94"/>
    </row>
    <row r="90" spans="1:12" ht="48" x14ac:dyDescent="0.2">
      <c r="A90" s="2" t="s">
        <v>130</v>
      </c>
      <c r="B90" s="6" t="s">
        <v>25</v>
      </c>
      <c r="C90" s="74" t="s">
        <v>33</v>
      </c>
      <c r="D90" s="4" t="s">
        <v>134</v>
      </c>
      <c r="E90" s="76" t="s">
        <v>474</v>
      </c>
      <c r="F90" s="76">
        <v>4.5999999999999996</v>
      </c>
      <c r="G90" s="81">
        <v>11.4</v>
      </c>
      <c r="H90" s="6"/>
      <c r="I90" s="6">
        <v>5.28</v>
      </c>
      <c r="J90" s="78">
        <v>42894</v>
      </c>
      <c r="K90" s="76" t="s">
        <v>236</v>
      </c>
    </row>
    <row r="91" spans="1:12" ht="48" x14ac:dyDescent="0.2">
      <c r="A91" s="73" t="s">
        <v>558</v>
      </c>
      <c r="B91" s="70" t="s">
        <v>6</v>
      </c>
      <c r="C91" s="70" t="s">
        <v>559</v>
      </c>
      <c r="D91" s="86" t="s">
        <v>560</v>
      </c>
      <c r="E91" s="76" t="s">
        <v>561</v>
      </c>
      <c r="F91" s="76"/>
      <c r="G91" s="70"/>
      <c r="H91" s="70">
        <v>34</v>
      </c>
      <c r="I91" s="70"/>
      <c r="J91" s="87">
        <v>43084</v>
      </c>
      <c r="K91" s="87">
        <v>44925</v>
      </c>
      <c r="L91" s="94"/>
    </row>
    <row r="92" spans="1:12" ht="32" x14ac:dyDescent="0.2">
      <c r="A92" s="74" t="s">
        <v>215</v>
      </c>
      <c r="B92" s="76" t="s">
        <v>2</v>
      </c>
      <c r="C92" s="76" t="s">
        <v>213</v>
      </c>
      <c r="D92" s="76" t="s">
        <v>91</v>
      </c>
      <c r="E92" s="76" t="s">
        <v>151</v>
      </c>
      <c r="F92" s="76"/>
      <c r="G92" s="76">
        <v>125</v>
      </c>
      <c r="H92" s="66"/>
      <c r="I92" s="70"/>
      <c r="J92" s="67">
        <v>42118</v>
      </c>
      <c r="K92" s="67">
        <v>44165</v>
      </c>
    </row>
    <row r="93" spans="1:12" ht="32" x14ac:dyDescent="0.2">
      <c r="A93" s="83" t="s">
        <v>214</v>
      </c>
      <c r="B93" s="76" t="s">
        <v>2</v>
      </c>
      <c r="C93" s="76" t="s">
        <v>213</v>
      </c>
      <c r="D93" s="76" t="s">
        <v>91</v>
      </c>
      <c r="E93" s="76" t="s">
        <v>151</v>
      </c>
      <c r="F93" s="76"/>
      <c r="G93" s="76">
        <v>100</v>
      </c>
      <c r="H93" s="66"/>
      <c r="I93" s="70"/>
      <c r="J93" s="67">
        <v>43259</v>
      </c>
      <c r="K93" s="67">
        <v>44926</v>
      </c>
    </row>
    <row r="94" spans="1:12" ht="32" x14ac:dyDescent="0.2">
      <c r="A94" s="73" t="s">
        <v>137</v>
      </c>
      <c r="B94" s="66" t="s">
        <v>25</v>
      </c>
      <c r="C94" s="66" t="s">
        <v>79</v>
      </c>
      <c r="D94" s="68" t="s">
        <v>138</v>
      </c>
      <c r="E94" s="66" t="s">
        <v>42</v>
      </c>
      <c r="F94" s="66"/>
      <c r="G94" s="66">
        <v>21</v>
      </c>
      <c r="H94" s="66"/>
      <c r="I94" s="66"/>
      <c r="J94" s="67">
        <v>42670</v>
      </c>
      <c r="K94" s="66" t="s">
        <v>32</v>
      </c>
    </row>
    <row r="95" spans="1:12" ht="16" x14ac:dyDescent="0.2">
      <c r="A95" s="73" t="s">
        <v>141</v>
      </c>
      <c r="B95" s="66" t="s">
        <v>53</v>
      </c>
      <c r="C95" s="66" t="s">
        <v>66</v>
      </c>
      <c r="D95" s="68" t="s">
        <v>140</v>
      </c>
      <c r="E95" s="66" t="s">
        <v>22</v>
      </c>
      <c r="F95" s="66"/>
      <c r="G95" s="66"/>
      <c r="H95" s="66"/>
      <c r="I95" s="66">
        <v>17</v>
      </c>
      <c r="J95" s="67">
        <v>43075</v>
      </c>
      <c r="K95" s="66" t="s">
        <v>32</v>
      </c>
    </row>
    <row r="96" spans="1:12" ht="32" x14ac:dyDescent="0.2">
      <c r="A96" s="74" t="s">
        <v>520</v>
      </c>
      <c r="B96" s="66" t="s">
        <v>6</v>
      </c>
      <c r="C96" s="66" t="s">
        <v>521</v>
      </c>
      <c r="D96" s="68" t="s">
        <v>522</v>
      </c>
      <c r="E96" s="68" t="s">
        <v>151</v>
      </c>
      <c r="F96" s="68"/>
      <c r="G96" s="66">
        <v>46</v>
      </c>
      <c r="H96" s="66"/>
      <c r="I96" s="66"/>
      <c r="J96" s="67">
        <v>41821</v>
      </c>
      <c r="K96" s="67">
        <v>43829</v>
      </c>
      <c r="L96" s="94"/>
    </row>
    <row r="97" spans="1:12" ht="64" x14ac:dyDescent="0.2">
      <c r="A97" s="74" t="s">
        <v>527</v>
      </c>
      <c r="B97" s="70" t="s">
        <v>6</v>
      </c>
      <c r="C97" s="70" t="s">
        <v>521</v>
      </c>
      <c r="D97" s="86" t="s">
        <v>575</v>
      </c>
      <c r="E97" s="76" t="s">
        <v>151</v>
      </c>
      <c r="F97" s="76"/>
      <c r="G97" s="91">
        <v>130</v>
      </c>
      <c r="H97" s="76"/>
      <c r="I97" s="76"/>
      <c r="J97" s="88">
        <v>41995</v>
      </c>
      <c r="K97" s="80">
        <v>44196</v>
      </c>
      <c r="L97" s="94"/>
    </row>
    <row r="98" spans="1:12" ht="16" x14ac:dyDescent="0.2">
      <c r="A98" s="74" t="s">
        <v>607</v>
      </c>
      <c r="B98" s="66" t="s">
        <v>25</v>
      </c>
      <c r="C98" s="74" t="s">
        <v>608</v>
      </c>
      <c r="D98" s="74" t="s">
        <v>609</v>
      </c>
      <c r="E98" s="86" t="s">
        <v>42</v>
      </c>
      <c r="F98" s="86"/>
      <c r="G98" s="66">
        <v>60</v>
      </c>
      <c r="H98" s="66"/>
      <c r="I98" s="66"/>
      <c r="J98" s="67">
        <v>40396</v>
      </c>
      <c r="K98" s="66" t="s">
        <v>32</v>
      </c>
    </row>
    <row r="99" spans="1:12" ht="16" x14ac:dyDescent="0.2">
      <c r="A99" s="97" t="s">
        <v>610</v>
      </c>
      <c r="B99" s="66" t="s">
        <v>53</v>
      </c>
      <c r="C99" s="74" t="s">
        <v>608</v>
      </c>
      <c r="D99" s="97" t="s">
        <v>611</v>
      </c>
      <c r="E99" s="86" t="s">
        <v>22</v>
      </c>
      <c r="F99" s="86"/>
      <c r="G99" s="66"/>
      <c r="H99" s="66"/>
      <c r="I99" s="66">
        <v>16.3</v>
      </c>
      <c r="J99" s="67">
        <v>41131</v>
      </c>
      <c r="K99" s="66" t="s">
        <v>32</v>
      </c>
    </row>
    <row r="100" spans="1:12" ht="32" x14ac:dyDescent="0.2">
      <c r="A100" s="86" t="s">
        <v>142</v>
      </c>
      <c r="B100" s="66" t="s">
        <v>6</v>
      </c>
      <c r="C100" s="66" t="s">
        <v>143</v>
      </c>
      <c r="D100" s="68" t="s">
        <v>477</v>
      </c>
      <c r="E100" s="66" t="s">
        <v>144</v>
      </c>
      <c r="F100" s="66"/>
      <c r="G100" s="66">
        <v>45.5</v>
      </c>
      <c r="H100" s="66">
        <v>4.3</v>
      </c>
      <c r="I100" s="66"/>
      <c r="J100" s="85">
        <v>42893</v>
      </c>
      <c r="K100" s="67">
        <v>45322</v>
      </c>
      <c r="L100" s="95"/>
    </row>
    <row r="101" spans="1:12" ht="96" x14ac:dyDescent="0.2">
      <c r="A101" s="74" t="s">
        <v>83</v>
      </c>
      <c r="B101" s="4" t="s">
        <v>6</v>
      </c>
      <c r="C101" s="4" t="s">
        <v>31</v>
      </c>
      <c r="D101" s="4" t="s">
        <v>478</v>
      </c>
      <c r="E101" s="4" t="s">
        <v>107</v>
      </c>
      <c r="F101" s="4"/>
      <c r="G101" s="84">
        <v>350</v>
      </c>
      <c r="H101" s="4"/>
      <c r="I101" s="4"/>
      <c r="J101" s="78">
        <v>43278</v>
      </c>
      <c r="K101" s="78">
        <v>45230</v>
      </c>
    </row>
    <row r="102" spans="1:12" ht="80" x14ac:dyDescent="0.2">
      <c r="A102" s="76" t="s">
        <v>479</v>
      </c>
      <c r="B102" s="76" t="s">
        <v>6</v>
      </c>
      <c r="C102" s="76" t="s">
        <v>480</v>
      </c>
      <c r="D102" s="76" t="s">
        <v>576</v>
      </c>
      <c r="E102" s="76" t="s">
        <v>481</v>
      </c>
      <c r="F102" s="76"/>
      <c r="G102" s="76">
        <v>9.5</v>
      </c>
      <c r="H102" s="70"/>
      <c r="I102" s="70"/>
      <c r="J102" s="87">
        <v>39245</v>
      </c>
      <c r="K102" s="80">
        <v>44926</v>
      </c>
      <c r="L102" s="94"/>
    </row>
    <row r="103" spans="1:12" ht="16" x14ac:dyDescent="0.2">
      <c r="A103" s="73" t="s">
        <v>488</v>
      </c>
      <c r="B103" s="79" t="s">
        <v>25</v>
      </c>
      <c r="C103" s="79" t="s">
        <v>250</v>
      </c>
      <c r="D103" s="73" t="s">
        <v>489</v>
      </c>
      <c r="E103" s="76" t="s">
        <v>42</v>
      </c>
      <c r="F103" s="76"/>
      <c r="G103" s="76">
        <v>38</v>
      </c>
      <c r="H103" s="76"/>
      <c r="I103" s="76"/>
      <c r="J103" s="80">
        <v>40683</v>
      </c>
      <c r="K103" s="76" t="s">
        <v>32</v>
      </c>
      <c r="L103" s="94"/>
    </row>
    <row r="104" spans="1:12" ht="32" x14ac:dyDescent="0.2">
      <c r="A104" s="74" t="s">
        <v>510</v>
      </c>
      <c r="B104" s="70" t="s">
        <v>25</v>
      </c>
      <c r="C104" s="70" t="s">
        <v>250</v>
      </c>
      <c r="D104" s="75" t="s">
        <v>511</v>
      </c>
      <c r="E104" s="76" t="s">
        <v>512</v>
      </c>
      <c r="F104" s="76">
        <v>3.26</v>
      </c>
      <c r="G104" s="76">
        <f>22.5</f>
        <v>22.5</v>
      </c>
      <c r="H104" s="76"/>
      <c r="I104" s="76"/>
      <c r="J104" s="80">
        <v>41625</v>
      </c>
      <c r="K104" s="76" t="s">
        <v>32</v>
      </c>
      <c r="L104" s="94"/>
    </row>
    <row r="105" spans="1:12" ht="32" x14ac:dyDescent="0.2">
      <c r="A105" s="74" t="s">
        <v>528</v>
      </c>
      <c r="B105" s="70" t="s">
        <v>25</v>
      </c>
      <c r="C105" s="70" t="s">
        <v>250</v>
      </c>
      <c r="D105" s="75" t="s">
        <v>511</v>
      </c>
      <c r="E105" s="76" t="s">
        <v>529</v>
      </c>
      <c r="F105" s="76">
        <v>3.3</v>
      </c>
      <c r="G105" s="76">
        <f>11.7</f>
        <v>11.7</v>
      </c>
      <c r="H105" s="76"/>
      <c r="I105" s="76"/>
      <c r="J105" s="80">
        <v>42020</v>
      </c>
      <c r="K105" s="76" t="s">
        <v>32</v>
      </c>
      <c r="L105" s="94"/>
    </row>
    <row r="106" spans="1:12" ht="32" x14ac:dyDescent="0.2">
      <c r="A106" s="74" t="s">
        <v>532</v>
      </c>
      <c r="B106" s="70" t="s">
        <v>25</v>
      </c>
      <c r="C106" s="70" t="s">
        <v>250</v>
      </c>
      <c r="D106" s="74" t="s">
        <v>533</v>
      </c>
      <c r="E106" s="76" t="s">
        <v>534</v>
      </c>
      <c r="F106" s="76">
        <v>7.5</v>
      </c>
      <c r="G106" s="76">
        <f>22</f>
        <v>22</v>
      </c>
      <c r="H106" s="76"/>
      <c r="I106" s="76"/>
      <c r="J106" s="80">
        <v>42033</v>
      </c>
      <c r="K106" s="76" t="s">
        <v>32</v>
      </c>
      <c r="L106" s="94"/>
    </row>
    <row r="107" spans="1:12" ht="32" x14ac:dyDescent="0.2">
      <c r="A107" s="73" t="s">
        <v>572</v>
      </c>
      <c r="B107" s="76" t="s">
        <v>6</v>
      </c>
      <c r="C107" s="76" t="s">
        <v>250</v>
      </c>
      <c r="D107" s="76" t="s">
        <v>573</v>
      </c>
      <c r="E107" s="76" t="s">
        <v>151</v>
      </c>
      <c r="F107" s="76"/>
      <c r="G107" s="76">
        <v>100</v>
      </c>
      <c r="H107" s="76"/>
      <c r="I107" s="76"/>
      <c r="J107" s="80">
        <v>43265</v>
      </c>
      <c r="K107" s="80">
        <v>45198</v>
      </c>
      <c r="L107" s="94"/>
    </row>
    <row r="108" spans="1:12" ht="48" x14ac:dyDescent="0.2">
      <c r="A108" s="68" t="s">
        <v>632</v>
      </c>
      <c r="B108" s="66" t="s">
        <v>25</v>
      </c>
      <c r="C108" s="74" t="s">
        <v>327</v>
      </c>
      <c r="D108" s="86" t="s">
        <v>633</v>
      </c>
      <c r="E108" s="86" t="s">
        <v>634</v>
      </c>
      <c r="F108" s="86">
        <v>20</v>
      </c>
      <c r="G108" s="66">
        <f>66</f>
        <v>66</v>
      </c>
      <c r="H108" s="66"/>
      <c r="I108" s="66">
        <v>3</v>
      </c>
      <c r="J108" s="67">
        <v>41975</v>
      </c>
      <c r="K108" s="66" t="s">
        <v>32</v>
      </c>
    </row>
    <row r="109" spans="1:12" ht="32" x14ac:dyDescent="0.2">
      <c r="A109" s="74" t="s">
        <v>498</v>
      </c>
      <c r="B109" s="76" t="s">
        <v>6</v>
      </c>
      <c r="C109" s="76" t="s">
        <v>499</v>
      </c>
      <c r="D109" s="76" t="s">
        <v>500</v>
      </c>
      <c r="E109" s="76" t="s">
        <v>501</v>
      </c>
      <c r="F109" s="76"/>
      <c r="G109" s="76">
        <v>7.3</v>
      </c>
      <c r="H109" s="76"/>
      <c r="I109" s="76"/>
      <c r="J109" s="80">
        <v>41326</v>
      </c>
      <c r="K109" s="80">
        <v>43677</v>
      </c>
      <c r="L109" s="94"/>
    </row>
    <row r="110" spans="1:12" ht="16" x14ac:dyDescent="0.2">
      <c r="A110" s="75" t="s">
        <v>485</v>
      </c>
      <c r="B110" s="76" t="s">
        <v>25</v>
      </c>
      <c r="C110" s="76" t="s">
        <v>486</v>
      </c>
      <c r="D110" s="76" t="s">
        <v>487</v>
      </c>
      <c r="E110" s="76" t="s">
        <v>42</v>
      </c>
      <c r="F110" s="76"/>
      <c r="G110" s="76">
        <v>75</v>
      </c>
      <c r="H110" s="76"/>
      <c r="I110" s="76"/>
      <c r="J110" s="80">
        <v>40539</v>
      </c>
      <c r="K110" s="80" t="s">
        <v>32</v>
      </c>
      <c r="L110" s="94"/>
    </row>
    <row r="111" spans="1:12" ht="16" x14ac:dyDescent="0.2">
      <c r="A111" s="74" t="s">
        <v>525</v>
      </c>
      <c r="B111" s="76" t="s">
        <v>25</v>
      </c>
      <c r="C111" s="76" t="s">
        <v>486</v>
      </c>
      <c r="D111" s="76" t="s">
        <v>526</v>
      </c>
      <c r="E111" s="76" t="s">
        <v>42</v>
      </c>
      <c r="F111" s="76"/>
      <c r="G111" s="76">
        <v>105</v>
      </c>
      <c r="H111" s="76"/>
      <c r="I111" s="76"/>
      <c r="J111" s="80">
        <v>41995</v>
      </c>
      <c r="K111" s="80" t="s">
        <v>32</v>
      </c>
      <c r="L111" s="94"/>
    </row>
    <row r="112" spans="1:12" ht="32" x14ac:dyDescent="0.2">
      <c r="A112" s="75" t="s">
        <v>568</v>
      </c>
      <c r="B112" s="76" t="s">
        <v>25</v>
      </c>
      <c r="C112" s="76" t="s">
        <v>486</v>
      </c>
      <c r="D112" s="76" t="s">
        <v>569</v>
      </c>
      <c r="E112" s="76" t="s">
        <v>42</v>
      </c>
      <c r="F112" s="76"/>
      <c r="G112" s="76">
        <v>90</v>
      </c>
      <c r="H112" s="76"/>
      <c r="I112" s="76"/>
      <c r="J112" s="80">
        <v>43166</v>
      </c>
      <c r="K112" s="80" t="s">
        <v>32</v>
      </c>
      <c r="L112" s="94"/>
    </row>
    <row r="113" spans="1:12" ht="48" x14ac:dyDescent="0.2">
      <c r="A113" s="74" t="s">
        <v>153</v>
      </c>
      <c r="B113" s="6" t="s">
        <v>6</v>
      </c>
      <c r="C113" s="75" t="s">
        <v>154</v>
      </c>
      <c r="D113" s="6" t="s">
        <v>473</v>
      </c>
      <c r="E113" s="6" t="s">
        <v>39</v>
      </c>
      <c r="F113" s="6"/>
      <c r="G113" s="81"/>
      <c r="H113" s="6">
        <v>16</v>
      </c>
      <c r="I113" s="6"/>
      <c r="J113" s="72">
        <v>42556</v>
      </c>
      <c r="K113" s="77">
        <v>44377</v>
      </c>
    </row>
    <row r="114" spans="1:12" ht="48" x14ac:dyDescent="0.2">
      <c r="A114" s="75" t="s">
        <v>159</v>
      </c>
      <c r="B114" s="6" t="s">
        <v>25</v>
      </c>
      <c r="C114" s="6" t="s">
        <v>35</v>
      </c>
      <c r="D114" s="6" t="s">
        <v>469</v>
      </c>
      <c r="E114" s="76" t="s">
        <v>43</v>
      </c>
      <c r="F114" s="76">
        <v>0.75</v>
      </c>
      <c r="G114" s="6"/>
      <c r="H114" s="6"/>
      <c r="I114" s="6"/>
      <c r="J114" s="77">
        <v>40189</v>
      </c>
      <c r="K114" s="6" t="s">
        <v>32</v>
      </c>
    </row>
    <row r="115" spans="1:12" ht="32" x14ac:dyDescent="0.2">
      <c r="A115" s="73" t="s">
        <v>161</v>
      </c>
      <c r="B115" s="6" t="s">
        <v>53</v>
      </c>
      <c r="C115" s="6" t="s">
        <v>35</v>
      </c>
      <c r="D115" s="6" t="s">
        <v>160</v>
      </c>
      <c r="E115" s="6" t="s">
        <v>22</v>
      </c>
      <c r="F115" s="6"/>
      <c r="G115" s="6"/>
      <c r="H115" s="6"/>
      <c r="I115" s="76">
        <v>149</v>
      </c>
      <c r="J115" s="77">
        <v>43266</v>
      </c>
      <c r="K115" s="6" t="s">
        <v>32</v>
      </c>
    </row>
    <row r="116" spans="1:12" ht="16" x14ac:dyDescent="0.2">
      <c r="A116" s="74" t="s">
        <v>591</v>
      </c>
      <c r="B116" s="66" t="s">
        <v>25</v>
      </c>
      <c r="C116" s="66" t="s">
        <v>592</v>
      </c>
      <c r="D116" s="75" t="s">
        <v>593</v>
      </c>
      <c r="E116" s="70" t="s">
        <v>42</v>
      </c>
      <c r="F116" s="66"/>
      <c r="G116" s="66">
        <v>25.5</v>
      </c>
      <c r="H116" s="66"/>
      <c r="I116" s="66"/>
      <c r="J116" s="67">
        <v>41425</v>
      </c>
      <c r="K116" s="66" t="s">
        <v>32</v>
      </c>
    </row>
    <row r="117" spans="1:12" ht="32" x14ac:dyDescent="0.2">
      <c r="A117" s="74" t="s">
        <v>602</v>
      </c>
      <c r="B117" s="66" t="s">
        <v>25</v>
      </c>
      <c r="C117" s="66" t="s">
        <v>592</v>
      </c>
      <c r="D117" s="6" t="s">
        <v>603</v>
      </c>
      <c r="E117" s="68" t="s">
        <v>301</v>
      </c>
      <c r="F117" s="68"/>
      <c r="G117" s="66">
        <v>71</v>
      </c>
      <c r="H117" s="66"/>
      <c r="I117" s="66">
        <v>3</v>
      </c>
      <c r="J117" s="67">
        <v>43014</v>
      </c>
      <c r="K117" s="66" t="s">
        <v>32</v>
      </c>
    </row>
    <row r="118" spans="1:12" ht="32" x14ac:dyDescent="0.2">
      <c r="A118" s="74" t="s">
        <v>555</v>
      </c>
      <c r="B118" s="70" t="s">
        <v>6</v>
      </c>
      <c r="C118" s="86" t="s">
        <v>556</v>
      </c>
      <c r="D118" s="86" t="s">
        <v>574</v>
      </c>
      <c r="E118" s="86" t="s">
        <v>557</v>
      </c>
      <c r="F118" s="86"/>
      <c r="G118" s="70">
        <v>23.375</v>
      </c>
      <c r="H118" s="70">
        <v>10.255000000000001</v>
      </c>
      <c r="I118" s="70"/>
      <c r="J118" s="87">
        <v>42906</v>
      </c>
      <c r="K118" s="87">
        <v>46006</v>
      </c>
      <c r="L118" s="94"/>
    </row>
    <row r="119" spans="1:12" ht="48" x14ac:dyDescent="0.2">
      <c r="A119" s="6" t="s">
        <v>164</v>
      </c>
      <c r="B119" s="6" t="s">
        <v>2</v>
      </c>
      <c r="C119" s="6" t="s">
        <v>163</v>
      </c>
      <c r="D119" s="6" t="s">
        <v>219</v>
      </c>
      <c r="E119" s="6" t="s">
        <v>151</v>
      </c>
      <c r="F119" s="6"/>
      <c r="G119" s="76">
        <v>268</v>
      </c>
      <c r="H119" s="6"/>
      <c r="I119" s="6"/>
      <c r="J119" s="78">
        <v>40276</v>
      </c>
      <c r="K119" s="77">
        <v>43830</v>
      </c>
    </row>
    <row r="120" spans="1:12" ht="16" x14ac:dyDescent="0.2">
      <c r="A120" s="74" t="s">
        <v>579</v>
      </c>
      <c r="B120" s="66" t="s">
        <v>25</v>
      </c>
      <c r="C120" s="66" t="s">
        <v>281</v>
      </c>
      <c r="D120" s="74" t="s">
        <v>580</v>
      </c>
      <c r="E120" s="68" t="s">
        <v>42</v>
      </c>
      <c r="F120" s="68"/>
      <c r="G120" s="66">
        <v>74</v>
      </c>
      <c r="H120" s="66"/>
      <c r="I120" s="66"/>
      <c r="J120" s="67">
        <v>39906</v>
      </c>
      <c r="K120" s="66" t="s">
        <v>32</v>
      </c>
    </row>
    <row r="121" spans="1:12" ht="16" x14ac:dyDescent="0.2">
      <c r="A121" s="89" t="s">
        <v>599</v>
      </c>
      <c r="B121" s="66" t="s">
        <v>25</v>
      </c>
      <c r="C121" s="66" t="s">
        <v>281</v>
      </c>
      <c r="D121" s="68" t="s">
        <v>659</v>
      </c>
      <c r="E121" s="86" t="s">
        <v>43</v>
      </c>
      <c r="F121" s="86">
        <v>100</v>
      </c>
      <c r="G121" s="66"/>
      <c r="H121" s="66"/>
      <c r="I121" s="66"/>
      <c r="J121" s="67">
        <v>42508</v>
      </c>
      <c r="K121" s="66" t="s">
        <v>32</v>
      </c>
    </row>
    <row r="122" spans="1:12" ht="48" x14ac:dyDescent="0.2">
      <c r="A122" s="66" t="s">
        <v>600</v>
      </c>
      <c r="B122" s="66" t="s">
        <v>2</v>
      </c>
      <c r="C122" s="66" t="s">
        <v>281</v>
      </c>
      <c r="D122" s="68" t="s">
        <v>604</v>
      </c>
      <c r="E122" s="86" t="s">
        <v>601</v>
      </c>
      <c r="F122" s="86"/>
      <c r="G122" s="66">
        <v>250</v>
      </c>
      <c r="H122" s="66"/>
      <c r="I122" s="66"/>
      <c r="J122" s="67">
        <v>42675</v>
      </c>
      <c r="K122" s="67">
        <v>44926</v>
      </c>
    </row>
    <row r="123" spans="1:12" ht="32" x14ac:dyDescent="0.2">
      <c r="A123" s="74" t="s">
        <v>498</v>
      </c>
      <c r="B123" s="76" t="s">
        <v>6</v>
      </c>
      <c r="C123" s="74" t="s">
        <v>530</v>
      </c>
      <c r="D123" s="76" t="s">
        <v>531</v>
      </c>
      <c r="E123" s="76" t="s">
        <v>107</v>
      </c>
      <c r="F123" s="76"/>
      <c r="G123" s="76">
        <v>7</v>
      </c>
      <c r="H123" s="76"/>
      <c r="I123" s="76"/>
      <c r="J123" s="80">
        <v>42030</v>
      </c>
      <c r="K123" s="80">
        <v>43555</v>
      </c>
      <c r="L123" s="94"/>
    </row>
    <row r="124" spans="1:12" ht="32" x14ac:dyDescent="0.2">
      <c r="A124" s="73" t="s">
        <v>549</v>
      </c>
      <c r="B124" s="76" t="s">
        <v>6</v>
      </c>
      <c r="C124" s="74" t="s">
        <v>550</v>
      </c>
      <c r="D124" s="76" t="s">
        <v>551</v>
      </c>
      <c r="E124" s="76" t="s">
        <v>552</v>
      </c>
      <c r="F124" s="76"/>
      <c r="G124" s="76">
        <v>2</v>
      </c>
      <c r="H124" s="76">
        <v>2</v>
      </c>
      <c r="I124" s="76"/>
      <c r="J124" s="80">
        <v>42886</v>
      </c>
      <c r="K124" s="80">
        <v>44742</v>
      </c>
      <c r="L124" s="94"/>
    </row>
    <row r="125" spans="1:12" ht="32" x14ac:dyDescent="0.2">
      <c r="A125" s="74" t="s">
        <v>539</v>
      </c>
      <c r="B125" s="76" t="s">
        <v>25</v>
      </c>
      <c r="C125" s="74" t="s">
        <v>540</v>
      </c>
      <c r="D125" s="76" t="s">
        <v>578</v>
      </c>
      <c r="E125" s="76" t="s">
        <v>43</v>
      </c>
      <c r="F125" s="76">
        <v>9.98</v>
      </c>
      <c r="G125" s="76"/>
      <c r="H125" s="76"/>
      <c r="I125" s="76"/>
      <c r="J125" s="80">
        <v>42502</v>
      </c>
      <c r="K125" s="80" t="s">
        <v>32</v>
      </c>
      <c r="L125" s="94"/>
    </row>
    <row r="126" spans="1:12" ht="32" x14ac:dyDescent="0.2">
      <c r="A126" s="73" t="s">
        <v>678</v>
      </c>
      <c r="B126" s="101" t="s">
        <v>53</v>
      </c>
      <c r="C126" s="102" t="s">
        <v>679</v>
      </c>
      <c r="D126" s="6" t="s">
        <v>680</v>
      </c>
      <c r="E126" s="99" t="s">
        <v>681</v>
      </c>
      <c r="F126" s="99"/>
      <c r="G126" s="98"/>
      <c r="H126" s="9"/>
      <c r="I126" s="98">
        <v>6.93</v>
      </c>
      <c r="J126" s="100">
        <v>43086</v>
      </c>
      <c r="K126" s="98" t="s">
        <v>32</v>
      </c>
    </row>
    <row r="127" spans="1:12" ht="16" x14ac:dyDescent="0.2">
      <c r="A127" s="73" t="s">
        <v>682</v>
      </c>
      <c r="B127" s="73" t="s">
        <v>6</v>
      </c>
      <c r="C127" s="73" t="s">
        <v>683</v>
      </c>
      <c r="D127" s="6" t="s">
        <v>684</v>
      </c>
      <c r="E127" s="66" t="s">
        <v>685</v>
      </c>
      <c r="F127" s="66"/>
      <c r="G127" s="66"/>
      <c r="H127" s="66">
        <v>50</v>
      </c>
      <c r="I127" s="66"/>
      <c r="J127" s="67">
        <v>43203</v>
      </c>
      <c r="K127" s="67">
        <v>44377</v>
      </c>
    </row>
    <row r="128" spans="1:12" x14ac:dyDescent="0.2">
      <c r="A128" s="73" t="s">
        <v>686</v>
      </c>
      <c r="B128" s="73" t="s">
        <v>6</v>
      </c>
      <c r="C128" s="73" t="s">
        <v>683</v>
      </c>
      <c r="D128" s="73" t="s">
        <v>687</v>
      </c>
      <c r="E128" s="66" t="s">
        <v>685</v>
      </c>
      <c r="F128" s="66"/>
      <c r="G128" s="66"/>
      <c r="H128" s="66">
        <v>20</v>
      </c>
      <c r="I128" s="66"/>
      <c r="J128" s="67">
        <v>41705</v>
      </c>
      <c r="K128" s="96">
        <v>42811</v>
      </c>
      <c r="L128" s="93" t="s">
        <v>688</v>
      </c>
    </row>
    <row r="129" spans="1:3" ht="85.5" customHeight="1" x14ac:dyDescent="0.2">
      <c r="A129" s="129" t="s">
        <v>992</v>
      </c>
      <c r="B129" s="130"/>
      <c r="C129" s="130"/>
    </row>
  </sheetData>
  <sortState ref="A2:L127">
    <sortCondition ref="C2:C127"/>
  </sortState>
  <mergeCells count="2">
    <mergeCell ref="A129:C129"/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2"/>
  <sheetViews>
    <sheetView topLeftCell="A23" workbookViewId="0">
      <selection activeCell="L3" sqref="L3"/>
    </sheetView>
  </sheetViews>
  <sheetFormatPr baseColWidth="10" defaultColWidth="9.1640625" defaultRowHeight="15" x14ac:dyDescent="0.2"/>
  <cols>
    <col min="1" max="1" width="31.33203125" style="93" customWidth="1"/>
    <col min="2" max="2" width="9.1640625" style="93"/>
    <col min="3" max="3" width="11.1640625" style="93" customWidth="1"/>
    <col min="4" max="4" width="32.5" style="93" customWidth="1"/>
    <col min="5" max="5" width="13.83203125" style="93" customWidth="1"/>
    <col min="6" max="6" width="9.33203125" style="93" bestFit="1" customWidth="1"/>
    <col min="7" max="7" width="10" style="93" customWidth="1"/>
    <col min="8" max="9" width="9.5" style="93" bestFit="1" customWidth="1"/>
    <col min="10" max="10" width="10.1640625" style="93" bestFit="1" customWidth="1"/>
    <col min="11" max="11" width="9.83203125" style="93" bestFit="1" customWidth="1"/>
    <col min="12" max="12" width="24.5" style="93" customWidth="1"/>
    <col min="13" max="13" width="26.83203125" style="93" customWidth="1"/>
    <col min="14" max="14" width="31.5" style="93" customWidth="1"/>
    <col min="15" max="16384" width="9.1640625" style="93"/>
  </cols>
  <sheetData>
    <row r="1" spans="1:11" ht="49.5" customHeight="1" x14ac:dyDescent="0.2">
      <c r="A1" s="125" t="s">
        <v>992</v>
      </c>
      <c r="B1" s="126"/>
      <c r="C1" s="126"/>
      <c r="D1" s="126"/>
      <c r="E1" s="126"/>
      <c r="F1" s="126"/>
      <c r="G1" s="126"/>
      <c r="H1" s="126"/>
    </row>
    <row r="2" spans="1:11" ht="45.75" customHeight="1" x14ac:dyDescent="0.2">
      <c r="A2" s="106" t="s">
        <v>0</v>
      </c>
      <c r="B2" s="106" t="s">
        <v>690</v>
      </c>
      <c r="C2" s="106" t="s">
        <v>1</v>
      </c>
      <c r="D2" s="106" t="s">
        <v>77</v>
      </c>
      <c r="E2" s="106" t="s">
        <v>691</v>
      </c>
      <c r="F2" s="106" t="s">
        <v>74</v>
      </c>
      <c r="G2" s="106" t="s">
        <v>230</v>
      </c>
      <c r="H2" s="106" t="s">
        <v>75</v>
      </c>
      <c r="I2" s="106" t="s">
        <v>3</v>
      </c>
      <c r="J2" s="106" t="s">
        <v>4</v>
      </c>
      <c r="K2" s="106" t="s">
        <v>7</v>
      </c>
    </row>
    <row r="3" spans="1:11" ht="66.75" customHeight="1" x14ac:dyDescent="0.2">
      <c r="A3" s="73" t="s">
        <v>741</v>
      </c>
      <c r="B3" s="101" t="s">
        <v>53</v>
      </c>
      <c r="C3" s="102" t="s">
        <v>582</v>
      </c>
      <c r="D3" s="102" t="s">
        <v>742</v>
      </c>
      <c r="E3" s="102" t="s">
        <v>22</v>
      </c>
      <c r="F3" s="101"/>
      <c r="G3" s="104"/>
      <c r="H3" s="104"/>
      <c r="I3" s="101">
        <v>159.4</v>
      </c>
      <c r="J3" s="107">
        <v>40940</v>
      </c>
      <c r="K3" s="102" t="s">
        <v>32</v>
      </c>
    </row>
    <row r="4" spans="1:11" ht="41.25" customHeight="1" x14ac:dyDescent="0.2">
      <c r="A4" s="73" t="s">
        <v>743</v>
      </c>
      <c r="B4" s="73" t="s">
        <v>25</v>
      </c>
      <c r="C4" s="73" t="s">
        <v>582</v>
      </c>
      <c r="D4" s="6" t="s">
        <v>744</v>
      </c>
      <c r="E4" s="73" t="s">
        <v>42</v>
      </c>
      <c r="F4" s="73"/>
      <c r="G4" s="73">
        <v>45</v>
      </c>
      <c r="H4" s="73"/>
      <c r="I4" s="73"/>
      <c r="J4" s="92">
        <v>41529</v>
      </c>
      <c r="K4" s="73" t="s">
        <v>32</v>
      </c>
    </row>
    <row r="5" spans="1:11" ht="41.25" customHeight="1" x14ac:dyDescent="0.2">
      <c r="A5" s="6" t="s">
        <v>751</v>
      </c>
      <c r="B5" s="73" t="s">
        <v>25</v>
      </c>
      <c r="C5" s="73" t="s">
        <v>300</v>
      </c>
      <c r="D5" s="73" t="s">
        <v>750</v>
      </c>
      <c r="E5" s="6" t="s">
        <v>301</v>
      </c>
      <c r="F5" s="6"/>
      <c r="G5" s="73">
        <v>50</v>
      </c>
      <c r="H5" s="73"/>
      <c r="I5" s="73">
        <v>2.9</v>
      </c>
      <c r="J5" s="92">
        <v>42657</v>
      </c>
      <c r="K5" s="73" t="s">
        <v>32</v>
      </c>
    </row>
    <row r="6" spans="1:11" ht="41.25" customHeight="1" x14ac:dyDescent="0.2">
      <c r="A6" s="6" t="s">
        <v>87</v>
      </c>
      <c r="B6" s="6" t="s">
        <v>6</v>
      </c>
      <c r="C6" s="6" t="s">
        <v>88</v>
      </c>
      <c r="D6" s="6" t="s">
        <v>89</v>
      </c>
      <c r="E6" s="6" t="s">
        <v>39</v>
      </c>
      <c r="F6" s="6"/>
      <c r="G6" s="6"/>
      <c r="H6" s="6">
        <v>100</v>
      </c>
      <c r="I6" s="6"/>
      <c r="J6" s="77">
        <v>41751</v>
      </c>
      <c r="K6" s="77">
        <v>43830</v>
      </c>
    </row>
    <row r="7" spans="1:11" ht="41.25" customHeight="1" x14ac:dyDescent="0.2">
      <c r="A7" s="6" t="s">
        <v>724</v>
      </c>
      <c r="B7" s="73" t="s">
        <v>6</v>
      </c>
      <c r="C7" s="73" t="s">
        <v>725</v>
      </c>
      <c r="D7" s="73" t="s">
        <v>89</v>
      </c>
      <c r="E7" s="6" t="s">
        <v>151</v>
      </c>
      <c r="F7" s="6"/>
      <c r="G7" s="73">
        <v>15</v>
      </c>
      <c r="H7" s="73"/>
      <c r="I7" s="73"/>
      <c r="J7" s="92">
        <v>42509</v>
      </c>
      <c r="K7" s="92">
        <v>44348</v>
      </c>
    </row>
    <row r="8" spans="1:11" ht="51.75" customHeight="1" x14ac:dyDescent="0.2">
      <c r="A8" s="73" t="s">
        <v>227</v>
      </c>
      <c r="B8" s="6" t="s">
        <v>53</v>
      </c>
      <c r="C8" s="6" t="s">
        <v>10</v>
      </c>
      <c r="D8" s="6" t="s">
        <v>228</v>
      </c>
      <c r="E8" s="6" t="s">
        <v>22</v>
      </c>
      <c r="F8" s="6"/>
      <c r="G8" s="6"/>
      <c r="H8" s="6"/>
      <c r="I8" s="6">
        <v>187.9</v>
      </c>
      <c r="J8" s="77">
        <v>43455</v>
      </c>
      <c r="K8" s="77" t="s">
        <v>32</v>
      </c>
    </row>
    <row r="9" spans="1:11" ht="48" x14ac:dyDescent="0.2">
      <c r="A9" s="6" t="s">
        <v>99</v>
      </c>
      <c r="B9" s="4" t="s">
        <v>6</v>
      </c>
      <c r="C9" s="6" t="s">
        <v>98</v>
      </c>
      <c r="D9" s="6" t="s">
        <v>100</v>
      </c>
      <c r="E9" s="6" t="s">
        <v>42</v>
      </c>
      <c r="F9" s="6"/>
      <c r="G9" s="6">
        <v>10</v>
      </c>
      <c r="H9" s="6"/>
      <c r="I9" s="6"/>
      <c r="J9" s="78">
        <v>43117</v>
      </c>
      <c r="K9" s="77">
        <v>44742</v>
      </c>
    </row>
    <row r="10" spans="1:11" ht="32" x14ac:dyDescent="0.2">
      <c r="A10" s="73" t="s">
        <v>755</v>
      </c>
      <c r="B10" s="73" t="s">
        <v>25</v>
      </c>
      <c r="C10" s="73" t="s">
        <v>319</v>
      </c>
      <c r="D10" s="6" t="s">
        <v>756</v>
      </c>
      <c r="E10" s="6" t="s">
        <v>42</v>
      </c>
      <c r="F10" s="73">
        <v>83</v>
      </c>
      <c r="G10" s="73"/>
      <c r="H10" s="73"/>
      <c r="I10" s="73"/>
      <c r="J10" s="92">
        <v>39359</v>
      </c>
      <c r="K10" s="92" t="s">
        <v>32</v>
      </c>
    </row>
    <row r="11" spans="1:11" ht="16" x14ac:dyDescent="0.2">
      <c r="A11" s="73" t="s">
        <v>757</v>
      </c>
      <c r="B11" s="73" t="s">
        <v>25</v>
      </c>
      <c r="C11" s="73" t="s">
        <v>758</v>
      </c>
      <c r="D11" s="6" t="s">
        <v>759</v>
      </c>
      <c r="E11" s="73" t="s">
        <v>42</v>
      </c>
      <c r="F11" s="73">
        <v>100</v>
      </c>
      <c r="G11" s="73"/>
      <c r="H11" s="73"/>
      <c r="I11" s="73"/>
      <c r="J11" s="92">
        <v>41242</v>
      </c>
      <c r="K11" s="73" t="s">
        <v>32</v>
      </c>
    </row>
    <row r="12" spans="1:11" ht="80" x14ac:dyDescent="0.2">
      <c r="A12" s="6" t="s">
        <v>177</v>
      </c>
      <c r="B12" s="76" t="s">
        <v>6</v>
      </c>
      <c r="C12" s="76" t="s">
        <v>178</v>
      </c>
      <c r="D12" s="76" t="s">
        <v>180</v>
      </c>
      <c r="E12" s="6" t="s">
        <v>179</v>
      </c>
      <c r="F12" s="6"/>
      <c r="G12" s="105">
        <v>170</v>
      </c>
      <c r="H12" s="105">
        <v>170</v>
      </c>
      <c r="I12" s="105"/>
      <c r="J12" s="77">
        <v>41492</v>
      </c>
      <c r="K12" s="77">
        <v>44196</v>
      </c>
    </row>
    <row r="13" spans="1:11" ht="16" x14ac:dyDescent="0.2">
      <c r="A13" s="73" t="s">
        <v>738</v>
      </c>
      <c r="B13" s="73" t="s">
        <v>25</v>
      </c>
      <c r="C13" s="73" t="s">
        <v>739</v>
      </c>
      <c r="D13" s="6" t="s">
        <v>740</v>
      </c>
      <c r="E13" s="76" t="s">
        <v>42</v>
      </c>
      <c r="F13" s="76"/>
      <c r="G13" s="73">
        <v>42.5</v>
      </c>
      <c r="H13" s="73"/>
      <c r="I13" s="73"/>
      <c r="J13" s="92">
        <v>40710</v>
      </c>
      <c r="K13" s="73" t="s">
        <v>32</v>
      </c>
    </row>
    <row r="14" spans="1:11" ht="32" x14ac:dyDescent="0.2">
      <c r="A14" s="73" t="s">
        <v>745</v>
      </c>
      <c r="B14" s="73" t="s">
        <v>25</v>
      </c>
      <c r="C14" s="73" t="s">
        <v>739</v>
      </c>
      <c r="D14" s="6" t="s">
        <v>746</v>
      </c>
      <c r="E14" s="76" t="s">
        <v>747</v>
      </c>
      <c r="F14" s="76">
        <v>34</v>
      </c>
      <c r="G14" s="73">
        <f>71</f>
        <v>71</v>
      </c>
      <c r="H14" s="73"/>
      <c r="I14" s="73"/>
      <c r="J14" s="92">
        <v>41760</v>
      </c>
      <c r="K14" s="73" t="s">
        <v>32</v>
      </c>
    </row>
    <row r="15" spans="1:11" ht="32" x14ac:dyDescent="0.2">
      <c r="A15" s="73" t="s">
        <v>748</v>
      </c>
      <c r="B15" s="73" t="s">
        <v>53</v>
      </c>
      <c r="C15" s="73" t="s">
        <v>739</v>
      </c>
      <c r="D15" s="6" t="s">
        <v>746</v>
      </c>
      <c r="E15" s="76" t="s">
        <v>22</v>
      </c>
      <c r="F15" s="76"/>
      <c r="G15" s="73"/>
      <c r="H15" s="73"/>
      <c r="I15" s="73">
        <v>63</v>
      </c>
      <c r="J15" s="92">
        <v>42103</v>
      </c>
      <c r="K15" s="73" t="s">
        <v>32</v>
      </c>
    </row>
    <row r="16" spans="1:11" ht="16" x14ac:dyDescent="0.2">
      <c r="A16" s="73" t="s">
        <v>760</v>
      </c>
      <c r="B16" s="73" t="s">
        <v>25</v>
      </c>
      <c r="C16" s="73" t="s">
        <v>624</v>
      </c>
      <c r="D16" s="6" t="s">
        <v>759</v>
      </c>
      <c r="E16" s="73" t="s">
        <v>42</v>
      </c>
      <c r="F16" s="73">
        <v>30</v>
      </c>
      <c r="G16" s="73"/>
      <c r="H16" s="73"/>
      <c r="I16" s="73"/>
      <c r="J16" s="92">
        <v>40652</v>
      </c>
      <c r="K16" s="73" t="s">
        <v>32</v>
      </c>
    </row>
    <row r="17" spans="1:11" ht="32" x14ac:dyDescent="0.2">
      <c r="A17" s="73" t="s">
        <v>700</v>
      </c>
      <c r="B17" s="73" t="s">
        <v>2</v>
      </c>
      <c r="C17" s="73" t="s">
        <v>238</v>
      </c>
      <c r="D17" s="73" t="s">
        <v>701</v>
      </c>
      <c r="E17" s="6" t="s">
        <v>151</v>
      </c>
      <c r="F17" s="6"/>
      <c r="G17" s="73">
        <v>648</v>
      </c>
      <c r="H17" s="73"/>
      <c r="I17" s="73"/>
      <c r="J17" s="92">
        <v>40724</v>
      </c>
      <c r="K17" s="92">
        <v>43646</v>
      </c>
    </row>
    <row r="18" spans="1:11" ht="32" x14ac:dyDescent="0.2">
      <c r="A18" s="6" t="s">
        <v>698</v>
      </c>
      <c r="B18" s="73" t="s">
        <v>2</v>
      </c>
      <c r="C18" s="73" t="s">
        <v>257</v>
      </c>
      <c r="D18" s="6" t="s">
        <v>699</v>
      </c>
      <c r="E18" s="6" t="s">
        <v>151</v>
      </c>
      <c r="F18" s="6"/>
      <c r="G18" s="73">
        <v>640</v>
      </c>
      <c r="H18" s="73"/>
      <c r="I18" s="73"/>
      <c r="J18" s="92">
        <v>40689</v>
      </c>
      <c r="K18" s="92">
        <v>43465</v>
      </c>
    </row>
    <row r="19" spans="1:11" ht="32" x14ac:dyDescent="0.2">
      <c r="A19" s="73" t="s">
        <v>707</v>
      </c>
      <c r="B19" s="73" t="s">
        <v>25</v>
      </c>
      <c r="C19" s="73" t="s">
        <v>257</v>
      </c>
      <c r="D19" s="6" t="s">
        <v>708</v>
      </c>
      <c r="E19" s="76" t="s">
        <v>709</v>
      </c>
      <c r="F19" s="76">
        <v>7.5</v>
      </c>
      <c r="G19" s="73">
        <f>75</f>
        <v>75</v>
      </c>
      <c r="H19" s="73"/>
      <c r="I19" s="73"/>
      <c r="J19" s="92">
        <v>41759</v>
      </c>
      <c r="K19" s="92" t="s">
        <v>32</v>
      </c>
    </row>
    <row r="20" spans="1:11" ht="16" x14ac:dyDescent="0.2">
      <c r="A20" s="73" t="s">
        <v>712</v>
      </c>
      <c r="B20" s="73" t="s">
        <v>53</v>
      </c>
      <c r="C20" s="73" t="s">
        <v>257</v>
      </c>
      <c r="D20" s="6" t="s">
        <v>713</v>
      </c>
      <c r="E20" s="6" t="s">
        <v>22</v>
      </c>
      <c r="F20" s="6"/>
      <c r="G20" s="73"/>
      <c r="H20" s="73"/>
      <c r="I20" s="73">
        <v>200</v>
      </c>
      <c r="J20" s="92">
        <v>41858</v>
      </c>
      <c r="K20" s="92" t="s">
        <v>32</v>
      </c>
    </row>
    <row r="21" spans="1:11" ht="32" x14ac:dyDescent="0.2">
      <c r="A21" s="6" t="s">
        <v>730</v>
      </c>
      <c r="B21" s="73" t="s">
        <v>2</v>
      </c>
      <c r="C21" s="73" t="s">
        <v>257</v>
      </c>
      <c r="D21" s="73" t="s">
        <v>734</v>
      </c>
      <c r="E21" s="6" t="s">
        <v>151</v>
      </c>
      <c r="F21" s="6"/>
      <c r="G21" s="73">
        <v>125</v>
      </c>
      <c r="H21" s="73"/>
      <c r="I21" s="73"/>
      <c r="J21" s="92">
        <v>42793</v>
      </c>
      <c r="K21" s="73" t="s">
        <v>32</v>
      </c>
    </row>
    <row r="22" spans="1:11" ht="48" x14ac:dyDescent="0.2">
      <c r="A22" s="6" t="s">
        <v>731</v>
      </c>
      <c r="B22" s="73" t="s">
        <v>6</v>
      </c>
      <c r="C22" s="73" t="s">
        <v>732</v>
      </c>
      <c r="D22" s="10" t="s">
        <v>733</v>
      </c>
      <c r="E22" s="6" t="s">
        <v>151</v>
      </c>
      <c r="F22" s="6"/>
      <c r="G22" s="73">
        <v>25</v>
      </c>
      <c r="H22" s="73"/>
      <c r="I22" s="73"/>
      <c r="J22" s="92">
        <v>42922</v>
      </c>
      <c r="K22" s="73" t="s">
        <v>32</v>
      </c>
    </row>
    <row r="23" spans="1:11" ht="32" x14ac:dyDescent="0.2">
      <c r="A23" s="6" t="s">
        <v>717</v>
      </c>
      <c r="B23" s="73" t="s">
        <v>6</v>
      </c>
      <c r="C23" s="73" t="s">
        <v>521</v>
      </c>
      <c r="D23" s="6" t="s">
        <v>718</v>
      </c>
      <c r="E23" s="6" t="s">
        <v>151</v>
      </c>
      <c r="F23" s="6"/>
      <c r="G23" s="73">
        <v>20</v>
      </c>
      <c r="H23" s="73"/>
      <c r="I23" s="73"/>
      <c r="J23" s="92">
        <v>42272</v>
      </c>
      <c r="K23" s="92">
        <v>44012</v>
      </c>
    </row>
    <row r="24" spans="1:11" ht="32" x14ac:dyDescent="0.2">
      <c r="A24" s="73" t="s">
        <v>694</v>
      </c>
      <c r="B24" s="79" t="s">
        <v>25</v>
      </c>
      <c r="C24" s="79" t="s">
        <v>250</v>
      </c>
      <c r="D24" s="6" t="s">
        <v>695</v>
      </c>
      <c r="E24" s="6" t="s">
        <v>42</v>
      </c>
      <c r="F24" s="6"/>
      <c r="G24" s="73">
        <v>35</v>
      </c>
      <c r="H24" s="73"/>
      <c r="I24" s="73"/>
      <c r="J24" s="92">
        <v>40024</v>
      </c>
      <c r="K24" s="92" t="s">
        <v>32</v>
      </c>
    </row>
    <row r="25" spans="1:11" ht="48" x14ac:dyDescent="0.2">
      <c r="A25" s="6" t="s">
        <v>702</v>
      </c>
      <c r="B25" s="76" t="s">
        <v>703</v>
      </c>
      <c r="C25" s="76" t="s">
        <v>250</v>
      </c>
      <c r="D25" s="76" t="s">
        <v>704</v>
      </c>
      <c r="E25" s="6" t="s">
        <v>151</v>
      </c>
      <c r="F25" s="6"/>
      <c r="G25" s="73">
        <v>840</v>
      </c>
      <c r="H25" s="73"/>
      <c r="I25" s="73"/>
      <c r="J25" s="92">
        <v>40988</v>
      </c>
      <c r="K25" s="92">
        <v>44742</v>
      </c>
    </row>
    <row r="26" spans="1:11" ht="16" x14ac:dyDescent="0.2">
      <c r="A26" s="73" t="s">
        <v>705</v>
      </c>
      <c r="B26" s="73" t="s">
        <v>53</v>
      </c>
      <c r="C26" s="73" t="s">
        <v>250</v>
      </c>
      <c r="D26" s="6" t="s">
        <v>706</v>
      </c>
      <c r="E26" s="6" t="s">
        <v>22</v>
      </c>
      <c r="F26" s="6"/>
      <c r="G26" s="73"/>
      <c r="H26" s="73"/>
      <c r="I26" s="73">
        <v>148.5</v>
      </c>
      <c r="J26" s="92">
        <v>41089</v>
      </c>
      <c r="K26" s="92" t="s">
        <v>32</v>
      </c>
    </row>
    <row r="27" spans="1:11" ht="16" x14ac:dyDescent="0.2">
      <c r="A27" s="73" t="s">
        <v>710</v>
      </c>
      <c r="B27" s="108" t="s">
        <v>6</v>
      </c>
      <c r="C27" s="109" t="s">
        <v>250</v>
      </c>
      <c r="D27" s="6" t="s">
        <v>711</v>
      </c>
      <c r="E27" s="6" t="s">
        <v>22</v>
      </c>
      <c r="F27" s="6"/>
      <c r="G27" s="73"/>
      <c r="H27" s="73"/>
      <c r="I27" s="73">
        <v>460</v>
      </c>
      <c r="J27" s="92">
        <v>41800</v>
      </c>
      <c r="K27" s="92">
        <v>44742</v>
      </c>
    </row>
    <row r="28" spans="1:11" ht="32" x14ac:dyDescent="0.2">
      <c r="A28" s="73" t="s">
        <v>710</v>
      </c>
      <c r="B28" s="108" t="s">
        <v>6</v>
      </c>
      <c r="C28" s="109" t="s">
        <v>250</v>
      </c>
      <c r="D28" s="7" t="s">
        <v>711</v>
      </c>
      <c r="E28" s="6" t="s">
        <v>151</v>
      </c>
      <c r="F28" s="6"/>
      <c r="G28" s="79">
        <v>588</v>
      </c>
      <c r="H28" s="73"/>
      <c r="I28" s="73"/>
      <c r="J28" s="92">
        <v>41800</v>
      </c>
      <c r="K28" s="92">
        <v>44742</v>
      </c>
    </row>
    <row r="29" spans="1:11" ht="32" x14ac:dyDescent="0.2">
      <c r="A29" s="73" t="s">
        <v>714</v>
      </c>
      <c r="B29" s="79" t="s">
        <v>25</v>
      </c>
      <c r="C29" s="79" t="s">
        <v>250</v>
      </c>
      <c r="D29" s="6" t="s">
        <v>715</v>
      </c>
      <c r="E29" s="6" t="s">
        <v>42</v>
      </c>
      <c r="F29" s="6"/>
      <c r="G29" s="73">
        <v>60</v>
      </c>
      <c r="H29" s="73"/>
      <c r="I29" s="73"/>
      <c r="J29" s="92">
        <v>42025</v>
      </c>
      <c r="K29" s="92" t="s">
        <v>32</v>
      </c>
    </row>
    <row r="30" spans="1:11" ht="32" x14ac:dyDescent="0.2">
      <c r="A30" s="73" t="s">
        <v>716</v>
      </c>
      <c r="B30" s="79" t="s">
        <v>53</v>
      </c>
      <c r="C30" s="79" t="s">
        <v>250</v>
      </c>
      <c r="D30" s="6" t="s">
        <v>715</v>
      </c>
      <c r="E30" s="6" t="s">
        <v>22</v>
      </c>
      <c r="F30" s="6"/>
      <c r="G30" s="73"/>
      <c r="H30" s="73"/>
      <c r="I30" s="73">
        <v>82.7</v>
      </c>
      <c r="J30" s="92">
        <v>42185</v>
      </c>
      <c r="K30" s="92" t="s">
        <v>32</v>
      </c>
    </row>
    <row r="31" spans="1:11" ht="16" x14ac:dyDescent="0.2">
      <c r="A31" s="73" t="s">
        <v>726</v>
      </c>
      <c r="B31" s="79" t="s">
        <v>25</v>
      </c>
      <c r="C31" s="79" t="s">
        <v>250</v>
      </c>
      <c r="D31" s="6" t="s">
        <v>727</v>
      </c>
      <c r="E31" s="6" t="s">
        <v>42</v>
      </c>
      <c r="F31" s="6"/>
      <c r="G31" s="79">
        <v>100</v>
      </c>
      <c r="H31" s="73"/>
      <c r="I31" s="73"/>
      <c r="J31" s="92">
        <v>42509</v>
      </c>
      <c r="K31" s="92" t="s">
        <v>32</v>
      </c>
    </row>
    <row r="32" spans="1:11" ht="32" x14ac:dyDescent="0.2">
      <c r="A32" s="6" t="s">
        <v>728</v>
      </c>
      <c r="B32" s="76" t="s">
        <v>729</v>
      </c>
      <c r="C32" s="76" t="s">
        <v>250</v>
      </c>
      <c r="D32" s="76" t="s">
        <v>704</v>
      </c>
      <c r="E32" s="6" t="s">
        <v>151</v>
      </c>
      <c r="F32" s="6"/>
      <c r="G32" s="73">
        <v>390</v>
      </c>
      <c r="H32" s="73"/>
      <c r="I32" s="73"/>
      <c r="J32" s="92">
        <v>42633</v>
      </c>
      <c r="K32" s="73" t="s">
        <v>32</v>
      </c>
    </row>
    <row r="33" spans="1:11" ht="64" x14ac:dyDescent="0.2">
      <c r="A33" s="73" t="s">
        <v>692</v>
      </c>
      <c r="B33" s="73" t="s">
        <v>25</v>
      </c>
      <c r="C33" s="79" t="s">
        <v>486</v>
      </c>
      <c r="D33" s="6" t="s">
        <v>693</v>
      </c>
      <c r="E33" s="6" t="s">
        <v>42</v>
      </c>
      <c r="F33" s="6"/>
      <c r="G33" s="73">
        <v>100</v>
      </c>
      <c r="H33" s="73"/>
      <c r="I33" s="73"/>
      <c r="J33" s="92">
        <v>39611</v>
      </c>
      <c r="K33" s="92" t="s">
        <v>32</v>
      </c>
    </row>
    <row r="34" spans="1:11" ht="32" x14ac:dyDescent="0.2">
      <c r="A34" s="73" t="s">
        <v>735</v>
      </c>
      <c r="B34" s="73" t="s">
        <v>25</v>
      </c>
      <c r="C34" s="73" t="s">
        <v>736</v>
      </c>
      <c r="D34" s="73" t="s">
        <v>734</v>
      </c>
      <c r="E34" s="6" t="s">
        <v>737</v>
      </c>
      <c r="F34" s="6">
        <v>3.5</v>
      </c>
      <c r="G34" s="73">
        <f>4.5</f>
        <v>4.5</v>
      </c>
      <c r="H34" s="73"/>
      <c r="I34" s="73"/>
      <c r="J34" s="92">
        <v>37434</v>
      </c>
      <c r="K34" s="73" t="s">
        <v>32</v>
      </c>
    </row>
    <row r="35" spans="1:11" ht="48" x14ac:dyDescent="0.2">
      <c r="A35" s="6" t="s">
        <v>752</v>
      </c>
      <c r="B35" s="73" t="s">
        <v>6</v>
      </c>
      <c r="C35" s="73" t="s">
        <v>736</v>
      </c>
      <c r="D35" s="6" t="s">
        <v>753</v>
      </c>
      <c r="E35" s="6" t="s">
        <v>754</v>
      </c>
      <c r="F35" s="6"/>
      <c r="G35" s="73">
        <v>226</v>
      </c>
      <c r="H35" s="73"/>
      <c r="I35" s="73"/>
      <c r="J35" s="92">
        <v>42858</v>
      </c>
      <c r="K35" s="92">
        <v>45291</v>
      </c>
    </row>
    <row r="36" spans="1:11" ht="16" x14ac:dyDescent="0.2">
      <c r="A36" s="73" t="s">
        <v>749</v>
      </c>
      <c r="B36" s="73" t="s">
        <v>25</v>
      </c>
      <c r="C36" s="73" t="s">
        <v>281</v>
      </c>
      <c r="D36" s="73" t="s">
        <v>750</v>
      </c>
      <c r="E36" s="6" t="s">
        <v>42</v>
      </c>
      <c r="F36" s="6"/>
      <c r="G36" s="73">
        <v>47</v>
      </c>
      <c r="H36" s="73"/>
      <c r="I36" s="73"/>
      <c r="J36" s="92">
        <v>42517</v>
      </c>
      <c r="K36" s="73" t="s">
        <v>32</v>
      </c>
    </row>
    <row r="37" spans="1:11" ht="16" x14ac:dyDescent="0.2">
      <c r="A37" s="6" t="s">
        <v>173</v>
      </c>
      <c r="B37" s="6" t="s">
        <v>53</v>
      </c>
      <c r="C37" s="6" t="s">
        <v>63</v>
      </c>
      <c r="D37" s="6" t="s">
        <v>172</v>
      </c>
      <c r="E37" s="6" t="s">
        <v>22</v>
      </c>
      <c r="F37" s="6"/>
      <c r="G37" s="6"/>
      <c r="H37" s="6"/>
      <c r="I37" s="6">
        <v>5.3</v>
      </c>
      <c r="J37" s="77">
        <v>41482</v>
      </c>
      <c r="K37" s="6" t="s">
        <v>32</v>
      </c>
    </row>
    <row r="38" spans="1:11" ht="16" x14ac:dyDescent="0.2">
      <c r="A38" s="6" t="s">
        <v>173</v>
      </c>
      <c r="B38" s="6" t="s">
        <v>53</v>
      </c>
      <c r="C38" s="6" t="s">
        <v>63</v>
      </c>
      <c r="D38" s="6" t="s">
        <v>172</v>
      </c>
      <c r="E38" s="6" t="s">
        <v>22</v>
      </c>
      <c r="F38" s="6"/>
      <c r="G38" s="6"/>
      <c r="H38" s="6"/>
      <c r="I38" s="6">
        <v>9.5</v>
      </c>
      <c r="J38" s="77">
        <v>41878</v>
      </c>
      <c r="K38" s="6" t="s">
        <v>32</v>
      </c>
    </row>
    <row r="39" spans="1:11" ht="32" x14ac:dyDescent="0.2">
      <c r="A39" s="73" t="s">
        <v>696</v>
      </c>
      <c r="B39" s="73" t="s">
        <v>2</v>
      </c>
      <c r="C39" s="73" t="s">
        <v>540</v>
      </c>
      <c r="D39" s="76" t="s">
        <v>697</v>
      </c>
      <c r="E39" s="6" t="s">
        <v>151</v>
      </c>
      <c r="F39" s="6"/>
      <c r="G39" s="73">
        <v>330</v>
      </c>
      <c r="H39" s="73"/>
      <c r="I39" s="73"/>
      <c r="J39" s="92">
        <v>40659</v>
      </c>
      <c r="K39" s="92">
        <v>43830</v>
      </c>
    </row>
    <row r="40" spans="1:11" ht="32" x14ac:dyDescent="0.2">
      <c r="A40" s="6" t="s">
        <v>719</v>
      </c>
      <c r="B40" s="73" t="s">
        <v>6</v>
      </c>
      <c r="C40" s="73" t="s">
        <v>540</v>
      </c>
      <c r="D40" s="6" t="s">
        <v>720</v>
      </c>
      <c r="E40" s="6" t="s">
        <v>721</v>
      </c>
      <c r="F40" s="6"/>
      <c r="G40" s="73">
        <v>415</v>
      </c>
      <c r="H40" s="73"/>
      <c r="I40" s="73"/>
      <c r="J40" s="92">
        <v>42353</v>
      </c>
      <c r="K40" s="92">
        <v>44742</v>
      </c>
    </row>
    <row r="41" spans="1:11" ht="16" x14ac:dyDescent="0.2">
      <c r="A41" s="73" t="s">
        <v>722</v>
      </c>
      <c r="B41" s="73" t="s">
        <v>53</v>
      </c>
      <c r="C41" s="73" t="s">
        <v>540</v>
      </c>
      <c r="D41" s="6" t="s">
        <v>723</v>
      </c>
      <c r="E41" s="6" t="s">
        <v>22</v>
      </c>
      <c r="F41" s="6"/>
      <c r="G41" s="73"/>
      <c r="H41" s="73"/>
      <c r="I41" s="73">
        <v>239.7</v>
      </c>
      <c r="J41" s="92">
        <v>42369</v>
      </c>
      <c r="K41" s="92" t="s">
        <v>32</v>
      </c>
    </row>
    <row r="42" spans="1:11" ht="76.5" customHeight="1" x14ac:dyDescent="0.2">
      <c r="A42" s="129" t="s">
        <v>992</v>
      </c>
      <c r="B42" s="130"/>
      <c r="C42" s="130"/>
    </row>
  </sheetData>
  <sortState ref="A2:K40">
    <sortCondition ref="C2:C40"/>
  </sortState>
  <mergeCells count="2">
    <mergeCell ref="A42:C42"/>
    <mergeCell ref="A1:H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1"/>
  <sheetViews>
    <sheetView topLeftCell="A35" workbookViewId="0">
      <selection activeCell="F42" sqref="F42"/>
    </sheetView>
  </sheetViews>
  <sheetFormatPr baseColWidth="10" defaultColWidth="8.83203125" defaultRowHeight="15" x14ac:dyDescent="0.2"/>
  <cols>
    <col min="1" max="1" width="34.83203125" customWidth="1"/>
    <col min="2" max="2" width="8.5" customWidth="1"/>
    <col min="3" max="3" width="14.5" customWidth="1"/>
    <col min="4" max="4" width="64.5" customWidth="1"/>
    <col min="5" max="5" width="13.33203125" customWidth="1"/>
    <col min="6" max="6" width="11.5" customWidth="1"/>
    <col min="7" max="7" width="10.6640625" customWidth="1"/>
    <col min="8" max="8" width="11" customWidth="1"/>
    <col min="9" max="9" width="11.33203125" customWidth="1"/>
    <col min="10" max="10" width="12.33203125" customWidth="1"/>
    <col min="11" max="11" width="10" bestFit="1" customWidth="1"/>
    <col min="12" max="12" width="28.1640625" customWidth="1"/>
    <col min="13" max="13" width="32.6640625" customWidth="1"/>
    <col min="14" max="14" width="27.5" customWidth="1"/>
  </cols>
  <sheetData>
    <row r="1" spans="1:11" ht="40.5" customHeight="1" x14ac:dyDescent="0.2">
      <c r="A1" s="125" t="s">
        <v>992</v>
      </c>
      <c r="B1" s="126"/>
      <c r="C1" s="126"/>
      <c r="D1" s="126"/>
      <c r="E1" s="126"/>
      <c r="F1" s="126"/>
      <c r="G1" s="126"/>
    </row>
    <row r="2" spans="1:11" ht="48" x14ac:dyDescent="0.2">
      <c r="A2" s="106" t="s">
        <v>0</v>
      </c>
      <c r="B2" s="106" t="s">
        <v>690</v>
      </c>
      <c r="C2" s="106" t="s">
        <v>1</v>
      </c>
      <c r="D2" s="106" t="s">
        <v>77</v>
      </c>
      <c r="E2" s="106" t="s">
        <v>691</v>
      </c>
      <c r="F2" s="106" t="s">
        <v>428</v>
      </c>
      <c r="G2" s="106" t="s">
        <v>429</v>
      </c>
      <c r="H2" s="106" t="s">
        <v>434</v>
      </c>
      <c r="I2" s="106" t="s">
        <v>435</v>
      </c>
      <c r="J2" s="106" t="s">
        <v>4</v>
      </c>
      <c r="K2" s="106" t="s">
        <v>7</v>
      </c>
    </row>
    <row r="3" spans="1:11" ht="32" x14ac:dyDescent="0.2">
      <c r="A3" s="79" t="s">
        <v>788</v>
      </c>
      <c r="B3" s="79" t="s">
        <v>6</v>
      </c>
      <c r="C3" s="79" t="s">
        <v>789</v>
      </c>
      <c r="D3" s="110" t="s">
        <v>800</v>
      </c>
      <c r="E3" s="76" t="s">
        <v>799</v>
      </c>
      <c r="F3" s="76"/>
      <c r="G3" s="91"/>
      <c r="H3" s="76">
        <v>100</v>
      </c>
      <c r="I3" s="76"/>
      <c r="J3" s="80">
        <v>42670</v>
      </c>
      <c r="K3" s="80">
        <v>44500</v>
      </c>
    </row>
    <row r="4" spans="1:11" ht="32" x14ac:dyDescent="0.2">
      <c r="A4" s="6" t="s">
        <v>965</v>
      </c>
      <c r="B4" s="79" t="s">
        <v>6</v>
      </c>
      <c r="C4" s="79" t="s">
        <v>789</v>
      </c>
      <c r="D4" s="76" t="s">
        <v>966</v>
      </c>
      <c r="E4" s="76" t="s">
        <v>107</v>
      </c>
      <c r="F4" s="76"/>
      <c r="G4" s="79">
        <v>60</v>
      </c>
      <c r="H4" s="79"/>
      <c r="I4" s="79"/>
      <c r="J4" s="115">
        <v>42929</v>
      </c>
      <c r="K4" s="115">
        <v>44592</v>
      </c>
    </row>
    <row r="5" spans="1:11" ht="33.75" customHeight="1" x14ac:dyDescent="0.2">
      <c r="A5" s="73" t="s">
        <v>876</v>
      </c>
      <c r="B5" s="73" t="s">
        <v>2</v>
      </c>
      <c r="C5" s="73" t="s">
        <v>582</v>
      </c>
      <c r="D5" s="76" t="s">
        <v>888</v>
      </c>
      <c r="E5" s="6" t="s">
        <v>151</v>
      </c>
      <c r="F5" s="6"/>
      <c r="G5" s="73">
        <v>150</v>
      </c>
      <c r="H5" s="73"/>
      <c r="I5" s="73"/>
      <c r="J5" s="92">
        <v>41911</v>
      </c>
      <c r="K5" s="92">
        <v>43799</v>
      </c>
    </row>
    <row r="6" spans="1:11" s="11" customFormat="1" ht="48" x14ac:dyDescent="0.2">
      <c r="A6" s="6" t="s">
        <v>891</v>
      </c>
      <c r="B6" s="73" t="s">
        <v>2</v>
      </c>
      <c r="C6" s="73" t="s">
        <v>582</v>
      </c>
      <c r="D6" s="76" t="s">
        <v>971</v>
      </c>
      <c r="E6" s="6" t="s">
        <v>883</v>
      </c>
      <c r="F6" s="6"/>
      <c r="G6" s="73">
        <f>30+70</f>
        <v>100</v>
      </c>
      <c r="H6" s="73"/>
      <c r="I6" s="73"/>
      <c r="J6" s="92">
        <v>43245</v>
      </c>
      <c r="K6" s="92">
        <v>43646</v>
      </c>
    </row>
    <row r="7" spans="1:11" ht="48" customHeight="1" x14ac:dyDescent="0.2">
      <c r="A7" s="76" t="s">
        <v>880</v>
      </c>
      <c r="B7" s="73" t="s">
        <v>2</v>
      </c>
      <c r="C7" s="73" t="s">
        <v>300</v>
      </c>
      <c r="D7" s="76" t="s">
        <v>890</v>
      </c>
      <c r="E7" s="6" t="s">
        <v>151</v>
      </c>
      <c r="F7" s="6"/>
      <c r="G7" s="73">
        <v>52</v>
      </c>
      <c r="H7" s="73"/>
      <c r="I7" s="73"/>
      <c r="J7" s="92">
        <v>42093</v>
      </c>
      <c r="K7" s="92">
        <v>43830</v>
      </c>
    </row>
    <row r="8" spans="1:11" ht="63.75" customHeight="1" x14ac:dyDescent="0.2">
      <c r="A8" s="79" t="s">
        <v>932</v>
      </c>
      <c r="B8" s="79" t="s">
        <v>6</v>
      </c>
      <c r="C8" s="79" t="s">
        <v>933</v>
      </c>
      <c r="D8" s="76" t="s">
        <v>973</v>
      </c>
      <c r="E8" s="76" t="s">
        <v>516</v>
      </c>
      <c r="F8" s="76"/>
      <c r="G8" s="73">
        <v>11</v>
      </c>
      <c r="H8" s="73"/>
      <c r="I8" s="73"/>
      <c r="J8" s="92">
        <v>41786</v>
      </c>
      <c r="K8" s="92">
        <v>43585</v>
      </c>
    </row>
    <row r="9" spans="1:11" ht="32" x14ac:dyDescent="0.2">
      <c r="A9" s="112" t="s">
        <v>85</v>
      </c>
      <c r="B9" s="6" t="s">
        <v>6</v>
      </c>
      <c r="C9" s="6" t="s">
        <v>5</v>
      </c>
      <c r="D9" s="6" t="s">
        <v>773</v>
      </c>
      <c r="E9" s="6" t="s">
        <v>86</v>
      </c>
      <c r="F9" s="6"/>
      <c r="G9" s="76">
        <v>80</v>
      </c>
      <c r="H9" s="6"/>
      <c r="I9" s="6"/>
      <c r="J9" s="77">
        <v>42894</v>
      </c>
      <c r="K9" s="78">
        <v>44377</v>
      </c>
    </row>
    <row r="10" spans="1:11" ht="57" customHeight="1" x14ac:dyDescent="0.2">
      <c r="A10" s="6" t="s">
        <v>233</v>
      </c>
      <c r="B10" s="6" t="s">
        <v>6</v>
      </c>
      <c r="C10" s="6" t="s">
        <v>5</v>
      </c>
      <c r="D10" s="110" t="s">
        <v>235</v>
      </c>
      <c r="E10" s="6" t="s">
        <v>234</v>
      </c>
      <c r="F10" s="6"/>
      <c r="G10" s="76">
        <v>80</v>
      </c>
      <c r="H10" s="6"/>
      <c r="I10" s="73"/>
      <c r="J10" s="77">
        <v>42904</v>
      </c>
      <c r="K10" s="77" t="s">
        <v>14</v>
      </c>
    </row>
    <row r="11" spans="1:11" ht="47.25" customHeight="1" x14ac:dyDescent="0.2">
      <c r="A11" s="73" t="s">
        <v>181</v>
      </c>
      <c r="B11" s="76" t="s">
        <v>6</v>
      </c>
      <c r="C11" s="73" t="s">
        <v>182</v>
      </c>
      <c r="D11" s="76" t="s">
        <v>772</v>
      </c>
      <c r="E11" s="6" t="s">
        <v>120</v>
      </c>
      <c r="F11" s="6"/>
      <c r="G11" s="105">
        <v>23</v>
      </c>
      <c r="H11" s="105"/>
      <c r="I11" s="105"/>
      <c r="J11" s="77">
        <v>42888</v>
      </c>
      <c r="K11" s="77">
        <v>45265</v>
      </c>
    </row>
    <row r="12" spans="1:11" ht="32" x14ac:dyDescent="0.2">
      <c r="A12" s="6" t="s">
        <v>102</v>
      </c>
      <c r="B12" s="76" t="s">
        <v>6</v>
      </c>
      <c r="C12" s="76" t="s">
        <v>101</v>
      </c>
      <c r="D12" s="6" t="s">
        <v>778</v>
      </c>
      <c r="E12" s="76" t="s">
        <v>73</v>
      </c>
      <c r="F12" s="76"/>
      <c r="G12" s="76">
        <v>145</v>
      </c>
      <c r="H12" s="73"/>
      <c r="I12" s="73"/>
      <c r="J12" s="111">
        <v>42859</v>
      </c>
      <c r="K12" s="121">
        <v>44865</v>
      </c>
    </row>
    <row r="13" spans="1:11" ht="16" x14ac:dyDescent="0.2">
      <c r="A13" s="6" t="s">
        <v>28</v>
      </c>
      <c r="B13" s="6" t="s">
        <v>25</v>
      </c>
      <c r="C13" s="6" t="s">
        <v>15</v>
      </c>
      <c r="D13" s="6" t="s">
        <v>767</v>
      </c>
      <c r="E13" s="6" t="s">
        <v>26</v>
      </c>
      <c r="F13" s="6"/>
      <c r="G13" s="6">
        <v>50</v>
      </c>
      <c r="H13" s="6"/>
      <c r="I13" s="6"/>
      <c r="J13" s="77">
        <v>42360</v>
      </c>
      <c r="K13" s="77" t="s">
        <v>32</v>
      </c>
    </row>
    <row r="14" spans="1:11" ht="48" x14ac:dyDescent="0.2">
      <c r="A14" s="79" t="s">
        <v>782</v>
      </c>
      <c r="B14" s="79" t="s">
        <v>2</v>
      </c>
      <c r="C14" s="79" t="s">
        <v>238</v>
      </c>
      <c r="D14" s="76" t="s">
        <v>964</v>
      </c>
      <c r="E14" s="76" t="s">
        <v>107</v>
      </c>
      <c r="F14" s="76"/>
      <c r="G14" s="79">
        <v>1000</v>
      </c>
      <c r="H14" s="76"/>
      <c r="I14" s="76"/>
      <c r="J14" s="80">
        <v>40078</v>
      </c>
      <c r="K14" s="80">
        <v>43616</v>
      </c>
    </row>
    <row r="15" spans="1:11" ht="32" x14ac:dyDescent="0.2">
      <c r="A15" s="73" t="s">
        <v>783</v>
      </c>
      <c r="B15" s="79" t="s">
        <v>25</v>
      </c>
      <c r="C15" s="79" t="s">
        <v>238</v>
      </c>
      <c r="D15" s="76" t="s">
        <v>796</v>
      </c>
      <c r="E15" s="76" t="s">
        <v>784</v>
      </c>
      <c r="F15" s="76">
        <v>6</v>
      </c>
      <c r="G15" s="79">
        <f>15</f>
        <v>15</v>
      </c>
      <c r="H15" s="76"/>
      <c r="I15" s="76"/>
      <c r="J15" s="80">
        <v>40338</v>
      </c>
      <c r="K15" s="80" t="s">
        <v>32</v>
      </c>
    </row>
    <row r="16" spans="1:11" ht="39.75" customHeight="1" x14ac:dyDescent="0.2">
      <c r="A16" s="76" t="s">
        <v>779</v>
      </c>
      <c r="B16" s="79" t="s">
        <v>2</v>
      </c>
      <c r="C16" s="79" t="s">
        <v>257</v>
      </c>
      <c r="D16" s="76" t="s">
        <v>963</v>
      </c>
      <c r="E16" s="76" t="s">
        <v>959</v>
      </c>
      <c r="F16" s="76"/>
      <c r="G16" s="76">
        <v>100</v>
      </c>
      <c r="H16" s="79"/>
      <c r="I16" s="79"/>
      <c r="J16" s="115">
        <v>39988</v>
      </c>
      <c r="K16" s="92">
        <v>44620</v>
      </c>
    </row>
    <row r="17" spans="1:11" ht="32" x14ac:dyDescent="0.2">
      <c r="A17" s="76" t="s">
        <v>780</v>
      </c>
      <c r="B17" s="79" t="s">
        <v>25</v>
      </c>
      <c r="C17" s="79" t="s">
        <v>257</v>
      </c>
      <c r="D17" s="76" t="s">
        <v>802</v>
      </c>
      <c r="E17" s="76" t="s">
        <v>781</v>
      </c>
      <c r="F17" s="76">
        <v>40</v>
      </c>
      <c r="G17" s="76"/>
      <c r="H17" s="79"/>
      <c r="I17" s="79"/>
      <c r="J17" s="115">
        <v>39988</v>
      </c>
      <c r="K17" s="92" t="s">
        <v>32</v>
      </c>
    </row>
    <row r="18" spans="1:11" ht="48" x14ac:dyDescent="0.2">
      <c r="A18" s="6" t="s">
        <v>785</v>
      </c>
      <c r="B18" s="79" t="s">
        <v>2</v>
      </c>
      <c r="C18" s="79" t="s">
        <v>257</v>
      </c>
      <c r="D18" s="76" t="s">
        <v>960</v>
      </c>
      <c r="E18" s="76" t="s">
        <v>786</v>
      </c>
      <c r="F18" s="76"/>
      <c r="G18" s="79">
        <v>29.6</v>
      </c>
      <c r="H18" s="76"/>
      <c r="I18" s="76"/>
      <c r="J18" s="92">
        <v>41163</v>
      </c>
      <c r="K18" s="92">
        <v>43465</v>
      </c>
    </row>
    <row r="19" spans="1:11" ht="32" x14ac:dyDescent="0.2">
      <c r="A19" s="76" t="s">
        <v>798</v>
      </c>
      <c r="B19" s="73" t="s">
        <v>25</v>
      </c>
      <c r="C19" s="73" t="s">
        <v>257</v>
      </c>
      <c r="D19" s="76" t="s">
        <v>797</v>
      </c>
      <c r="E19" s="73" t="s">
        <v>42</v>
      </c>
      <c r="F19" s="73"/>
      <c r="G19" s="73">
        <v>250</v>
      </c>
      <c r="H19" s="73"/>
      <c r="I19" s="73"/>
      <c r="J19" s="92">
        <v>41575</v>
      </c>
      <c r="K19" s="92" t="s">
        <v>32</v>
      </c>
    </row>
    <row r="20" spans="1:11" ht="31" customHeight="1" x14ac:dyDescent="0.2">
      <c r="A20" s="76" t="s">
        <v>787</v>
      </c>
      <c r="B20" s="76" t="s">
        <v>25</v>
      </c>
      <c r="C20" s="76" t="s">
        <v>257</v>
      </c>
      <c r="D20" s="76" t="s">
        <v>961</v>
      </c>
      <c r="E20" s="76" t="s">
        <v>804</v>
      </c>
      <c r="F20" s="76"/>
      <c r="G20" s="91">
        <v>15</v>
      </c>
      <c r="H20" s="76"/>
      <c r="I20" s="76"/>
      <c r="J20" s="80">
        <v>42338</v>
      </c>
      <c r="K20" s="80" t="s">
        <v>32</v>
      </c>
    </row>
    <row r="21" spans="1:11" ht="48" x14ac:dyDescent="0.2">
      <c r="A21" s="76" t="s">
        <v>790</v>
      </c>
      <c r="B21" s="79" t="s">
        <v>2</v>
      </c>
      <c r="C21" s="79" t="s">
        <v>257</v>
      </c>
      <c r="D21" s="76" t="s">
        <v>803</v>
      </c>
      <c r="E21" s="76" t="s">
        <v>959</v>
      </c>
      <c r="F21" s="76"/>
      <c r="G21" s="76">
        <v>200</v>
      </c>
      <c r="H21" s="76"/>
      <c r="I21" s="76"/>
      <c r="J21" s="92">
        <v>42818</v>
      </c>
      <c r="K21" s="92">
        <v>44620</v>
      </c>
    </row>
    <row r="22" spans="1:11" ht="32" x14ac:dyDescent="0.2">
      <c r="A22" s="73" t="s">
        <v>934</v>
      </c>
      <c r="B22" s="79" t="s">
        <v>25</v>
      </c>
      <c r="C22" s="79" t="s">
        <v>336</v>
      </c>
      <c r="D22" s="76" t="s">
        <v>935</v>
      </c>
      <c r="E22" s="76" t="s">
        <v>42</v>
      </c>
      <c r="F22" s="76"/>
      <c r="G22" s="79">
        <v>30</v>
      </c>
      <c r="H22" s="79"/>
      <c r="I22" s="79"/>
      <c r="J22" s="115">
        <v>40472</v>
      </c>
      <c r="K22" s="115" t="s">
        <v>32</v>
      </c>
    </row>
    <row r="23" spans="1:11" ht="48" x14ac:dyDescent="0.2">
      <c r="A23" s="119" t="s">
        <v>774</v>
      </c>
      <c r="B23" s="6" t="s">
        <v>6</v>
      </c>
      <c r="C23" s="6" t="s">
        <v>37</v>
      </c>
      <c r="D23" s="76" t="s">
        <v>775</v>
      </c>
      <c r="E23" s="6" t="s">
        <v>40</v>
      </c>
      <c r="F23" s="6"/>
      <c r="G23" s="76">
        <v>50</v>
      </c>
      <c r="H23" s="6"/>
      <c r="I23" s="6"/>
      <c r="J23" s="78">
        <v>42921</v>
      </c>
      <c r="K23" s="77">
        <v>44865</v>
      </c>
    </row>
    <row r="24" spans="1:11" ht="32" x14ac:dyDescent="0.2">
      <c r="A24" s="6" t="s">
        <v>118</v>
      </c>
      <c r="B24" s="6" t="s">
        <v>6</v>
      </c>
      <c r="C24" s="6" t="s">
        <v>37</v>
      </c>
      <c r="D24" s="6" t="s">
        <v>776</v>
      </c>
      <c r="E24" s="6" t="s">
        <v>22</v>
      </c>
      <c r="F24" s="6"/>
      <c r="G24" s="6"/>
      <c r="H24" s="6"/>
      <c r="I24" s="76">
        <v>180</v>
      </c>
      <c r="J24" s="77">
        <v>43216</v>
      </c>
      <c r="K24" s="77">
        <v>44275</v>
      </c>
    </row>
    <row r="25" spans="1:11" ht="48" x14ac:dyDescent="0.2">
      <c r="A25" s="119" t="s">
        <v>884</v>
      </c>
      <c r="B25" s="79" t="s">
        <v>6</v>
      </c>
      <c r="C25" s="79" t="s">
        <v>885</v>
      </c>
      <c r="D25" s="76" t="s">
        <v>972</v>
      </c>
      <c r="E25" s="6" t="s">
        <v>151</v>
      </c>
      <c r="F25" s="6"/>
      <c r="G25" s="73">
        <v>46</v>
      </c>
      <c r="H25" s="73"/>
      <c r="I25" s="73"/>
      <c r="J25" s="92">
        <v>43035</v>
      </c>
      <c r="K25" s="92">
        <v>45291</v>
      </c>
    </row>
    <row r="26" spans="1:11" ht="48" x14ac:dyDescent="0.2">
      <c r="A26" s="76" t="s">
        <v>125</v>
      </c>
      <c r="B26" s="6" t="s">
        <v>6</v>
      </c>
      <c r="C26" s="6" t="s">
        <v>124</v>
      </c>
      <c r="D26" s="76" t="s">
        <v>761</v>
      </c>
      <c r="E26" s="6" t="s">
        <v>120</v>
      </c>
      <c r="F26" s="6"/>
      <c r="G26" s="81">
        <v>35</v>
      </c>
      <c r="H26" s="6"/>
      <c r="I26" s="6"/>
      <c r="J26" s="78">
        <v>41424</v>
      </c>
      <c r="K26" s="77">
        <v>43951</v>
      </c>
    </row>
    <row r="27" spans="1:11" ht="48" x14ac:dyDescent="0.2">
      <c r="A27" s="6" t="s">
        <v>126</v>
      </c>
      <c r="B27" s="6" t="s">
        <v>6</v>
      </c>
      <c r="C27" s="6" t="s">
        <v>124</v>
      </c>
      <c r="D27" s="76" t="s">
        <v>766</v>
      </c>
      <c r="E27" s="6" t="s">
        <v>120</v>
      </c>
      <c r="F27" s="6"/>
      <c r="G27" s="81">
        <v>60</v>
      </c>
      <c r="H27" s="6"/>
      <c r="I27" s="6"/>
      <c r="J27" s="78">
        <v>42179</v>
      </c>
      <c r="K27" s="77">
        <v>43951</v>
      </c>
    </row>
    <row r="28" spans="1:11" ht="48" x14ac:dyDescent="0.2">
      <c r="A28" s="6" t="s">
        <v>872</v>
      </c>
      <c r="B28" s="73" t="s">
        <v>2</v>
      </c>
      <c r="C28" s="79" t="s">
        <v>873</v>
      </c>
      <c r="D28" s="76" t="s">
        <v>886</v>
      </c>
      <c r="E28" s="76" t="s">
        <v>874</v>
      </c>
      <c r="F28" s="76"/>
      <c r="G28" s="73">
        <v>50</v>
      </c>
      <c r="H28" s="73"/>
      <c r="I28" s="73"/>
      <c r="J28" s="92">
        <v>41039</v>
      </c>
      <c r="K28" s="92">
        <v>44286</v>
      </c>
    </row>
    <row r="29" spans="1:11" ht="48" x14ac:dyDescent="0.2">
      <c r="A29" s="6" t="s">
        <v>879</v>
      </c>
      <c r="B29" s="73" t="s">
        <v>2</v>
      </c>
      <c r="C29" s="79" t="s">
        <v>873</v>
      </c>
      <c r="D29" s="76" t="s">
        <v>886</v>
      </c>
      <c r="E29" s="76" t="s">
        <v>874</v>
      </c>
      <c r="F29" s="76"/>
      <c r="G29" s="73">
        <v>20</v>
      </c>
      <c r="H29" s="73"/>
      <c r="I29" s="73"/>
      <c r="J29" s="92">
        <v>41995</v>
      </c>
      <c r="K29" s="92">
        <v>44286</v>
      </c>
    </row>
    <row r="30" spans="1:11" ht="48" x14ac:dyDescent="0.2">
      <c r="A30" s="6" t="s">
        <v>881</v>
      </c>
      <c r="B30" s="73" t="s">
        <v>2</v>
      </c>
      <c r="C30" s="79" t="s">
        <v>873</v>
      </c>
      <c r="D30" s="117" t="s">
        <v>882</v>
      </c>
      <c r="E30" s="117" t="s">
        <v>874</v>
      </c>
      <c r="F30" s="117"/>
      <c r="G30" s="108">
        <v>28</v>
      </c>
      <c r="H30" s="108"/>
      <c r="I30" s="108"/>
      <c r="J30" s="120">
        <v>42380</v>
      </c>
      <c r="K30" s="120">
        <v>44286</v>
      </c>
    </row>
    <row r="31" spans="1:11" ht="64" x14ac:dyDescent="0.2">
      <c r="A31" s="6" t="s">
        <v>127</v>
      </c>
      <c r="B31" s="6" t="s">
        <v>6</v>
      </c>
      <c r="C31" s="73" t="s">
        <v>128</v>
      </c>
      <c r="D31" s="4" t="s">
        <v>777</v>
      </c>
      <c r="E31" s="6" t="s">
        <v>129</v>
      </c>
      <c r="F31" s="6"/>
      <c r="G31" s="81">
        <v>40</v>
      </c>
      <c r="H31" s="6"/>
      <c r="I31" s="6"/>
      <c r="J31" s="78">
        <v>43265</v>
      </c>
      <c r="K31" s="77" t="s">
        <v>12</v>
      </c>
    </row>
    <row r="32" spans="1:11" ht="32" x14ac:dyDescent="0.2">
      <c r="A32" s="73" t="s">
        <v>132</v>
      </c>
      <c r="B32" s="6" t="s">
        <v>133</v>
      </c>
      <c r="C32" s="73" t="s">
        <v>33</v>
      </c>
      <c r="D32" s="4" t="s">
        <v>762</v>
      </c>
      <c r="E32" s="6" t="s">
        <v>107</v>
      </c>
      <c r="F32" s="6"/>
      <c r="G32" s="91">
        <v>25</v>
      </c>
      <c r="H32" s="6"/>
      <c r="I32" s="6"/>
      <c r="J32" s="78">
        <v>41619</v>
      </c>
      <c r="K32" s="78">
        <v>44089</v>
      </c>
    </row>
    <row r="33" spans="1:11" ht="16" x14ac:dyDescent="0.2">
      <c r="A33" s="73" t="s">
        <v>131</v>
      </c>
      <c r="B33" s="6" t="s">
        <v>6</v>
      </c>
      <c r="C33" s="73" t="s">
        <v>33</v>
      </c>
      <c r="D33" s="4" t="s">
        <v>771</v>
      </c>
      <c r="E33" s="6"/>
      <c r="F33" s="6"/>
      <c r="G33" s="91">
        <v>4.8</v>
      </c>
      <c r="H33" s="6"/>
      <c r="I33" s="6"/>
      <c r="J33" s="78">
        <v>42768</v>
      </c>
      <c r="K33" s="78" t="s">
        <v>12</v>
      </c>
    </row>
    <row r="34" spans="1:11" ht="48" x14ac:dyDescent="0.2">
      <c r="A34" s="6" t="s">
        <v>793</v>
      </c>
      <c r="B34" s="79" t="s">
        <v>6</v>
      </c>
      <c r="C34" s="73" t="s">
        <v>794</v>
      </c>
      <c r="D34" s="76" t="s">
        <v>801</v>
      </c>
      <c r="E34" s="76" t="s">
        <v>795</v>
      </c>
      <c r="F34" s="76"/>
      <c r="G34" s="76"/>
      <c r="H34" s="76">
        <v>30</v>
      </c>
      <c r="I34" s="76"/>
      <c r="J34" s="92">
        <v>43440</v>
      </c>
      <c r="K34" s="92">
        <v>45260</v>
      </c>
    </row>
    <row r="35" spans="1:11" ht="16" x14ac:dyDescent="0.2">
      <c r="A35" s="76" t="s">
        <v>30</v>
      </c>
      <c r="B35" s="6" t="s">
        <v>2</v>
      </c>
      <c r="C35" s="6" t="s">
        <v>31</v>
      </c>
      <c r="D35" s="6" t="s">
        <v>763</v>
      </c>
      <c r="E35" s="6" t="s">
        <v>22</v>
      </c>
      <c r="F35" s="6"/>
      <c r="G35" s="6"/>
      <c r="H35" s="6"/>
      <c r="I35" s="6">
        <v>395</v>
      </c>
      <c r="J35" s="77">
        <v>41760</v>
      </c>
      <c r="K35" s="77">
        <v>43495</v>
      </c>
    </row>
    <row r="36" spans="1:11" ht="32" x14ac:dyDescent="0.2">
      <c r="A36" s="76" t="s">
        <v>52</v>
      </c>
      <c r="B36" s="76" t="s">
        <v>2</v>
      </c>
      <c r="C36" s="76" t="s">
        <v>31</v>
      </c>
      <c r="D36" s="76" t="s">
        <v>764</v>
      </c>
      <c r="E36" s="76" t="s">
        <v>51</v>
      </c>
      <c r="F36" s="76"/>
      <c r="G36" s="91">
        <v>500</v>
      </c>
      <c r="H36" s="76"/>
      <c r="I36" s="76"/>
      <c r="J36" s="80">
        <v>41907</v>
      </c>
      <c r="K36" s="80">
        <v>44561</v>
      </c>
    </row>
    <row r="37" spans="1:11" ht="32" x14ac:dyDescent="0.2">
      <c r="A37" s="6" t="s">
        <v>870</v>
      </c>
      <c r="B37" s="73" t="s">
        <v>25</v>
      </c>
      <c r="C37" s="73" t="s">
        <v>283</v>
      </c>
      <c r="D37" s="76" t="s">
        <v>968</v>
      </c>
      <c r="E37" s="79" t="s">
        <v>871</v>
      </c>
      <c r="F37" s="73">
        <v>100</v>
      </c>
      <c r="G37" s="79"/>
      <c r="H37" s="73"/>
      <c r="I37" s="73"/>
      <c r="J37" s="92">
        <v>39660</v>
      </c>
      <c r="K37" s="73" t="s">
        <v>32</v>
      </c>
    </row>
    <row r="38" spans="1:11" ht="48" x14ac:dyDescent="0.2">
      <c r="A38" s="76" t="s">
        <v>155</v>
      </c>
      <c r="B38" s="6" t="s">
        <v>6</v>
      </c>
      <c r="C38" s="6" t="s">
        <v>156</v>
      </c>
      <c r="D38" s="6" t="s">
        <v>769</v>
      </c>
      <c r="E38" s="6" t="s">
        <v>39</v>
      </c>
      <c r="F38" s="6"/>
      <c r="G38" s="6"/>
      <c r="H38" s="76">
        <f>85+70</f>
        <v>155</v>
      </c>
      <c r="I38" s="6"/>
      <c r="J38" s="77">
        <v>42579</v>
      </c>
      <c r="K38" s="6" t="s">
        <v>12</v>
      </c>
    </row>
    <row r="39" spans="1:11" ht="32" x14ac:dyDescent="0.2">
      <c r="A39" s="6" t="s">
        <v>791</v>
      </c>
      <c r="B39" s="76" t="s">
        <v>6</v>
      </c>
      <c r="C39" s="76" t="s">
        <v>556</v>
      </c>
      <c r="D39" s="76" t="s">
        <v>962</v>
      </c>
      <c r="E39" s="76" t="s">
        <v>792</v>
      </c>
      <c r="F39" s="76"/>
      <c r="G39" s="76">
        <v>5.55</v>
      </c>
      <c r="H39" s="76">
        <v>4.75</v>
      </c>
      <c r="I39" s="76"/>
      <c r="J39" s="80">
        <v>43286</v>
      </c>
      <c r="K39" s="80">
        <v>45077</v>
      </c>
    </row>
    <row r="40" spans="1:11" ht="64" x14ac:dyDescent="0.2">
      <c r="A40" s="79" t="s">
        <v>165</v>
      </c>
      <c r="B40" s="6" t="s">
        <v>53</v>
      </c>
      <c r="C40" s="6" t="s">
        <v>163</v>
      </c>
      <c r="D40" s="76" t="s">
        <v>768</v>
      </c>
      <c r="E40" s="6" t="s">
        <v>22</v>
      </c>
      <c r="F40" s="6"/>
      <c r="G40" s="6"/>
      <c r="H40" s="6"/>
      <c r="I40" s="76">
        <v>783.2</v>
      </c>
      <c r="J40" s="78">
        <v>42458</v>
      </c>
      <c r="K40" s="77" t="s">
        <v>32</v>
      </c>
    </row>
    <row r="41" spans="1:11" ht="32" x14ac:dyDescent="0.2">
      <c r="A41" s="118" t="s">
        <v>869</v>
      </c>
      <c r="B41" s="73" t="s">
        <v>256</v>
      </c>
      <c r="C41" s="79" t="s">
        <v>281</v>
      </c>
      <c r="D41" s="76" t="s">
        <v>967</v>
      </c>
      <c r="E41" s="76" t="s">
        <v>42</v>
      </c>
      <c r="F41" s="76"/>
      <c r="G41" s="73">
        <v>248</v>
      </c>
      <c r="H41" s="73"/>
      <c r="I41" s="73"/>
      <c r="J41" s="92">
        <v>39520</v>
      </c>
      <c r="K41" s="92" t="s">
        <v>32</v>
      </c>
    </row>
    <row r="42" spans="1:11" ht="32" x14ac:dyDescent="0.2">
      <c r="A42" s="118" t="s">
        <v>869</v>
      </c>
      <c r="B42" s="73" t="s">
        <v>256</v>
      </c>
      <c r="C42" s="79" t="s">
        <v>281</v>
      </c>
      <c r="D42" s="76" t="s">
        <v>969</v>
      </c>
      <c r="E42" s="76" t="s">
        <v>42</v>
      </c>
      <c r="F42" s="76"/>
      <c r="G42" s="73">
        <v>98</v>
      </c>
      <c r="H42" s="73"/>
      <c r="I42" s="73"/>
      <c r="J42" s="92">
        <v>40528</v>
      </c>
      <c r="K42" s="92" t="s">
        <v>32</v>
      </c>
    </row>
    <row r="43" spans="1:11" ht="64" x14ac:dyDescent="0.2">
      <c r="A43" s="76" t="s">
        <v>887</v>
      </c>
      <c r="B43" s="79" t="s">
        <v>2</v>
      </c>
      <c r="C43" s="79" t="s">
        <v>281</v>
      </c>
      <c r="D43" s="76" t="s">
        <v>970</v>
      </c>
      <c r="E43" s="76" t="s">
        <v>875</v>
      </c>
      <c r="F43" s="76"/>
      <c r="G43" s="73">
        <v>300</v>
      </c>
      <c r="H43" s="73"/>
      <c r="I43" s="73"/>
      <c r="J43" s="92">
        <v>41768</v>
      </c>
      <c r="K43" s="92">
        <v>43646</v>
      </c>
    </row>
    <row r="44" spans="1:11" ht="32" x14ac:dyDescent="0.2">
      <c r="A44" s="79" t="s">
        <v>877</v>
      </c>
      <c r="B44" s="79" t="s">
        <v>25</v>
      </c>
      <c r="C44" s="79" t="s">
        <v>281</v>
      </c>
      <c r="D44" s="79" t="s">
        <v>889</v>
      </c>
      <c r="E44" s="76" t="s">
        <v>878</v>
      </c>
      <c r="F44" s="76">
        <v>170</v>
      </c>
      <c r="G44" s="73"/>
      <c r="H44" s="73"/>
      <c r="I44" s="73"/>
      <c r="J44" s="92">
        <v>41963</v>
      </c>
      <c r="K44" s="73" t="s">
        <v>32</v>
      </c>
    </row>
    <row r="45" spans="1:11" ht="48" x14ac:dyDescent="0.2">
      <c r="A45" s="73" t="s">
        <v>170</v>
      </c>
      <c r="B45" s="6" t="s">
        <v>6</v>
      </c>
      <c r="C45" s="6" t="s">
        <v>63</v>
      </c>
      <c r="D45" s="76" t="s">
        <v>765</v>
      </c>
      <c r="E45" s="6" t="s">
        <v>120</v>
      </c>
      <c r="F45" s="6"/>
      <c r="G45" s="76">
        <v>135</v>
      </c>
      <c r="H45" s="6"/>
      <c r="I45" s="6"/>
      <c r="J45" s="77">
        <v>42160</v>
      </c>
      <c r="K45" s="77">
        <v>44196</v>
      </c>
    </row>
    <row r="46" spans="1:11" ht="16" x14ac:dyDescent="0.2">
      <c r="A46" s="6" t="s">
        <v>65</v>
      </c>
      <c r="B46" s="6" t="s">
        <v>25</v>
      </c>
      <c r="C46" s="6" t="s">
        <v>63</v>
      </c>
      <c r="D46" s="6" t="s">
        <v>770</v>
      </c>
      <c r="E46" s="6" t="s">
        <v>42</v>
      </c>
      <c r="F46" s="6"/>
      <c r="G46" s="6">
        <v>25</v>
      </c>
      <c r="H46" s="6"/>
      <c r="I46" s="6"/>
      <c r="J46" s="77">
        <v>42713</v>
      </c>
      <c r="K46" s="6" t="s">
        <v>32</v>
      </c>
    </row>
    <row r="47" spans="1:11" s="116" customFormat="1" ht="75.75" customHeight="1" x14ac:dyDescent="0.2">
      <c r="A47" s="129" t="s">
        <v>992</v>
      </c>
      <c r="B47" s="130"/>
      <c r="C47" s="130"/>
    </row>
    <row r="48" spans="1:11" s="116" customFormat="1" x14ac:dyDescent="0.2"/>
    <row r="49" s="116" customFormat="1" x14ac:dyDescent="0.2"/>
    <row r="50" s="116" customFormat="1" x14ac:dyDescent="0.2"/>
    <row r="51" s="116" customFormat="1" x14ac:dyDescent="0.2"/>
  </sheetData>
  <sortState ref="A2:K45">
    <sortCondition ref="C2:C45"/>
  </sortState>
  <mergeCells count="2">
    <mergeCell ref="A47:C47"/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"/>
  <sheetViews>
    <sheetView topLeftCell="A13" workbookViewId="0">
      <selection activeCell="D5" sqref="D5"/>
    </sheetView>
  </sheetViews>
  <sheetFormatPr baseColWidth="10" defaultColWidth="8.83203125" defaultRowHeight="15" x14ac:dyDescent="0.2"/>
  <cols>
    <col min="1" max="1" width="29.6640625" customWidth="1"/>
    <col min="3" max="3" width="12.5" customWidth="1"/>
    <col min="4" max="4" width="36.5" customWidth="1"/>
    <col min="5" max="5" width="11.33203125" customWidth="1"/>
    <col min="6" max="9" width="9.33203125" bestFit="1" customWidth="1"/>
    <col min="10" max="10" width="10.33203125" bestFit="1" customWidth="1"/>
    <col min="11" max="11" width="10" bestFit="1" customWidth="1"/>
    <col min="12" max="12" width="23.33203125" customWidth="1"/>
    <col min="13" max="13" width="23" customWidth="1"/>
    <col min="14" max="14" width="22.5" customWidth="1"/>
  </cols>
  <sheetData>
    <row r="1" spans="1:11" ht="45.75" customHeight="1" x14ac:dyDescent="0.2">
      <c r="A1" s="125" t="s">
        <v>992</v>
      </c>
      <c r="B1" s="126"/>
      <c r="C1" s="126"/>
      <c r="D1" s="126"/>
      <c r="E1" s="126"/>
      <c r="F1" s="126"/>
      <c r="G1" s="126"/>
      <c r="H1" s="126"/>
    </row>
    <row r="2" spans="1:11" ht="48" x14ac:dyDescent="0.2">
      <c r="A2" s="106" t="s">
        <v>0</v>
      </c>
      <c r="B2" s="106" t="s">
        <v>78</v>
      </c>
      <c r="C2" s="106" t="s">
        <v>1</v>
      </c>
      <c r="D2" s="106" t="s">
        <v>77</v>
      </c>
      <c r="E2" s="106" t="s">
        <v>38</v>
      </c>
      <c r="F2" s="106" t="s">
        <v>428</v>
      </c>
      <c r="G2" s="106" t="s">
        <v>429</v>
      </c>
      <c r="H2" s="106" t="s">
        <v>434</v>
      </c>
      <c r="I2" s="106" t="s">
        <v>435</v>
      </c>
      <c r="J2" s="106" t="s">
        <v>4</v>
      </c>
      <c r="K2" s="106" t="s">
        <v>7</v>
      </c>
    </row>
    <row r="3" spans="1:11" ht="48" x14ac:dyDescent="0.2">
      <c r="A3" s="6" t="s">
        <v>805</v>
      </c>
      <c r="B3" s="76" t="s">
        <v>2</v>
      </c>
      <c r="C3" s="76" t="s">
        <v>243</v>
      </c>
      <c r="D3" s="76" t="s">
        <v>974</v>
      </c>
      <c r="E3" s="76" t="s">
        <v>26</v>
      </c>
      <c r="F3" s="76"/>
      <c r="G3" s="79">
        <v>100</v>
      </c>
      <c r="H3" s="76"/>
      <c r="I3" s="76"/>
      <c r="J3" s="80">
        <v>41353</v>
      </c>
      <c r="K3" s="80">
        <v>43465</v>
      </c>
    </row>
    <row r="4" spans="1:11" ht="32" x14ac:dyDescent="0.2">
      <c r="A4" s="79" t="s">
        <v>939</v>
      </c>
      <c r="B4" s="79" t="s">
        <v>2</v>
      </c>
      <c r="C4" s="79" t="s">
        <v>333</v>
      </c>
      <c r="D4" s="76" t="s">
        <v>940</v>
      </c>
      <c r="E4" s="76" t="s">
        <v>941</v>
      </c>
      <c r="F4" s="76"/>
      <c r="G4" s="79"/>
      <c r="H4" s="79"/>
      <c r="I4" s="79">
        <v>41</v>
      </c>
      <c r="J4" s="115">
        <v>43297</v>
      </c>
      <c r="K4" s="115">
        <v>45473</v>
      </c>
    </row>
    <row r="5" spans="1:11" ht="64" x14ac:dyDescent="0.2">
      <c r="A5" s="73" t="s">
        <v>942</v>
      </c>
      <c r="B5" s="79" t="s">
        <v>6</v>
      </c>
      <c r="C5" s="73" t="s">
        <v>943</v>
      </c>
      <c r="D5" s="76" t="s">
        <v>944</v>
      </c>
      <c r="E5" s="76" t="s">
        <v>945</v>
      </c>
      <c r="F5" s="76"/>
      <c r="G5" s="73"/>
      <c r="H5" s="73">
        <v>90</v>
      </c>
      <c r="I5" s="73"/>
      <c r="J5" s="92">
        <v>41179</v>
      </c>
      <c r="K5" s="92">
        <v>43798</v>
      </c>
    </row>
    <row r="6" spans="1:11" ht="48" x14ac:dyDescent="0.2">
      <c r="A6" s="6" t="s">
        <v>936</v>
      </c>
      <c r="B6" s="79" t="s">
        <v>2</v>
      </c>
      <c r="C6" s="79" t="s">
        <v>349</v>
      </c>
      <c r="D6" s="76" t="s">
        <v>937</v>
      </c>
      <c r="E6" s="76" t="s">
        <v>938</v>
      </c>
      <c r="F6" s="76"/>
      <c r="G6" s="79">
        <v>50</v>
      </c>
      <c r="H6" s="79"/>
      <c r="I6" s="79"/>
      <c r="J6" s="115">
        <v>41233</v>
      </c>
      <c r="K6" s="115" t="s">
        <v>32</v>
      </c>
    </row>
    <row r="7" spans="1:11" ht="96" x14ac:dyDescent="0.2">
      <c r="A7" s="6" t="s">
        <v>498</v>
      </c>
      <c r="B7" s="76" t="s">
        <v>6</v>
      </c>
      <c r="C7" s="73" t="s">
        <v>794</v>
      </c>
      <c r="D7" s="76" t="s">
        <v>813</v>
      </c>
      <c r="E7" s="76" t="s">
        <v>795</v>
      </c>
      <c r="F7" s="76"/>
      <c r="G7" s="76"/>
      <c r="H7" s="79">
        <v>14</v>
      </c>
      <c r="I7" s="79"/>
      <c r="J7" s="115">
        <v>41788</v>
      </c>
      <c r="K7" s="115">
        <v>43738</v>
      </c>
    </row>
    <row r="8" spans="1:11" ht="48" x14ac:dyDescent="0.2">
      <c r="A8" s="73" t="s">
        <v>806</v>
      </c>
      <c r="B8" s="76" t="s">
        <v>6</v>
      </c>
      <c r="C8" s="79" t="s">
        <v>245</v>
      </c>
      <c r="D8" s="76" t="s">
        <v>807</v>
      </c>
      <c r="E8" s="76" t="s">
        <v>107</v>
      </c>
      <c r="F8" s="76"/>
      <c r="G8" s="79">
        <v>400</v>
      </c>
      <c r="H8" s="76"/>
      <c r="I8" s="76"/>
      <c r="J8" s="80">
        <v>42628</v>
      </c>
      <c r="K8" s="80">
        <v>44469</v>
      </c>
    </row>
    <row r="9" spans="1:11" ht="48" x14ac:dyDescent="0.2">
      <c r="A9" s="76" t="s">
        <v>810</v>
      </c>
      <c r="B9" s="76" t="s">
        <v>6</v>
      </c>
      <c r="C9" s="76" t="s">
        <v>811</v>
      </c>
      <c r="D9" s="76" t="s">
        <v>812</v>
      </c>
      <c r="E9" s="76" t="s">
        <v>902</v>
      </c>
      <c r="F9" s="76"/>
      <c r="G9" s="76">
        <v>5.7</v>
      </c>
      <c r="H9" s="76"/>
      <c r="I9" s="76"/>
      <c r="J9" s="80">
        <v>42262</v>
      </c>
      <c r="K9" s="80" t="s">
        <v>32</v>
      </c>
    </row>
    <row r="10" spans="1:11" ht="32" x14ac:dyDescent="0.2">
      <c r="A10" s="6" t="s">
        <v>808</v>
      </c>
      <c r="B10" s="79" t="s">
        <v>25</v>
      </c>
      <c r="C10" s="79" t="s">
        <v>250</v>
      </c>
      <c r="D10" s="76" t="s">
        <v>809</v>
      </c>
      <c r="E10" s="76" t="s">
        <v>43</v>
      </c>
      <c r="F10" s="76">
        <v>125</v>
      </c>
      <c r="G10" s="79"/>
      <c r="H10" s="76"/>
      <c r="I10" s="76"/>
      <c r="J10" s="80">
        <v>41760</v>
      </c>
      <c r="K10" s="80" t="s">
        <v>32</v>
      </c>
    </row>
    <row r="11" spans="1:11" ht="32" x14ac:dyDescent="0.2">
      <c r="A11" s="73" t="s">
        <v>892</v>
      </c>
      <c r="B11" s="73" t="s">
        <v>256</v>
      </c>
      <c r="C11" s="79" t="s">
        <v>893</v>
      </c>
      <c r="D11" s="76" t="s">
        <v>894</v>
      </c>
      <c r="E11" s="76" t="s">
        <v>42</v>
      </c>
      <c r="F11" s="76"/>
      <c r="G11" s="73">
        <v>150</v>
      </c>
      <c r="H11" s="73"/>
      <c r="I11" s="73"/>
      <c r="J11" s="92">
        <v>42697</v>
      </c>
      <c r="K11" s="92" t="s">
        <v>32</v>
      </c>
    </row>
    <row r="12" spans="1:11" ht="16" x14ac:dyDescent="0.2">
      <c r="A12" s="73" t="s">
        <v>895</v>
      </c>
      <c r="B12" s="73" t="s">
        <v>256</v>
      </c>
      <c r="C12" s="79" t="s">
        <v>281</v>
      </c>
      <c r="D12" s="76" t="s">
        <v>896</v>
      </c>
      <c r="E12" s="76" t="s">
        <v>42</v>
      </c>
      <c r="F12" s="76"/>
      <c r="G12" s="73">
        <v>35</v>
      </c>
      <c r="H12" s="73"/>
      <c r="I12" s="73"/>
      <c r="J12" s="92">
        <v>41365</v>
      </c>
      <c r="K12" s="92" t="s">
        <v>32</v>
      </c>
    </row>
    <row r="13" spans="1:11" ht="32" x14ac:dyDescent="0.2">
      <c r="A13" s="73" t="s">
        <v>897</v>
      </c>
      <c r="B13" s="73" t="s">
        <v>256</v>
      </c>
      <c r="C13" s="79" t="s">
        <v>281</v>
      </c>
      <c r="D13" s="76" t="s">
        <v>898</v>
      </c>
      <c r="E13" s="76" t="s">
        <v>899</v>
      </c>
      <c r="F13" s="76"/>
      <c r="G13" s="73">
        <v>75</v>
      </c>
      <c r="H13" s="73"/>
      <c r="I13" s="73"/>
      <c r="J13" s="92">
        <v>42607</v>
      </c>
      <c r="K13" s="92" t="s">
        <v>32</v>
      </c>
    </row>
    <row r="14" spans="1:11" ht="32" x14ac:dyDescent="0.2">
      <c r="A14" s="73" t="s">
        <v>900</v>
      </c>
      <c r="B14" s="73" t="s">
        <v>256</v>
      </c>
      <c r="C14" s="79" t="s">
        <v>281</v>
      </c>
      <c r="D14" s="76" t="s">
        <v>901</v>
      </c>
      <c r="E14" s="6" t="s">
        <v>42</v>
      </c>
      <c r="F14" s="6"/>
      <c r="G14" s="73">
        <v>75</v>
      </c>
      <c r="H14" s="73"/>
      <c r="I14" s="73"/>
      <c r="J14" s="92">
        <v>43076</v>
      </c>
      <c r="K14" s="115" t="s">
        <v>32</v>
      </c>
    </row>
    <row r="15" spans="1:11" ht="79.5" customHeight="1" x14ac:dyDescent="0.2">
      <c r="A15" s="129" t="s">
        <v>992</v>
      </c>
      <c r="B15" s="130"/>
      <c r="C15" s="130"/>
    </row>
  </sheetData>
  <sortState ref="A2:K13">
    <sortCondition ref="C2:C13"/>
  </sortState>
  <mergeCells count="2">
    <mergeCell ref="A15:C15"/>
    <mergeCell ref="A1:H1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9"/>
  <sheetViews>
    <sheetView tabSelected="1" workbookViewId="0">
      <selection activeCell="D5" sqref="D5"/>
    </sheetView>
  </sheetViews>
  <sheetFormatPr baseColWidth="10" defaultColWidth="8.83203125" defaultRowHeight="15" x14ac:dyDescent="0.2"/>
  <cols>
    <col min="1" max="1" width="35.83203125" customWidth="1"/>
    <col min="3" max="3" width="14.33203125" customWidth="1"/>
    <col min="4" max="4" width="46.5" customWidth="1"/>
    <col min="5" max="6" width="11.33203125" customWidth="1"/>
    <col min="10" max="10" width="11" customWidth="1"/>
    <col min="11" max="11" width="10.5" customWidth="1"/>
    <col min="12" max="12" width="25.5" customWidth="1"/>
    <col min="13" max="13" width="20.83203125" customWidth="1"/>
    <col min="14" max="14" width="32.83203125" customWidth="1"/>
  </cols>
  <sheetData>
    <row r="1" spans="1:11" ht="44.25" customHeight="1" x14ac:dyDescent="0.2">
      <c r="A1" s="125" t="s">
        <v>992</v>
      </c>
      <c r="B1" s="126"/>
      <c r="C1" s="126"/>
      <c r="D1" s="126"/>
      <c r="E1" s="126"/>
      <c r="F1" s="126"/>
      <c r="G1" s="126"/>
      <c r="H1" s="126"/>
    </row>
    <row r="2" spans="1:11" ht="32" x14ac:dyDescent="0.2">
      <c r="A2" s="106" t="s">
        <v>0</v>
      </c>
      <c r="B2" s="106" t="s">
        <v>78</v>
      </c>
      <c r="C2" s="106" t="s">
        <v>1</v>
      </c>
      <c r="D2" s="106" t="s">
        <v>77</v>
      </c>
      <c r="E2" s="106" t="s">
        <v>38</v>
      </c>
      <c r="F2" s="106" t="s">
        <v>428</v>
      </c>
      <c r="G2" s="106" t="s">
        <v>230</v>
      </c>
      <c r="H2" s="106" t="s">
        <v>75</v>
      </c>
      <c r="I2" s="106" t="s">
        <v>3</v>
      </c>
      <c r="J2" s="106" t="s">
        <v>4</v>
      </c>
      <c r="K2" s="106" t="s">
        <v>7</v>
      </c>
    </row>
    <row r="3" spans="1:11" ht="48" x14ac:dyDescent="0.2">
      <c r="A3" s="6" t="s">
        <v>996</v>
      </c>
      <c r="B3" s="73" t="s">
        <v>2</v>
      </c>
      <c r="C3" s="73" t="s">
        <v>300</v>
      </c>
      <c r="D3" s="76" t="s">
        <v>903</v>
      </c>
      <c r="E3" s="6" t="s">
        <v>151</v>
      </c>
      <c r="F3" s="6"/>
      <c r="G3" s="73">
        <f>40+78</f>
        <v>118</v>
      </c>
      <c r="H3" s="73"/>
      <c r="I3" s="73"/>
      <c r="J3" s="92">
        <v>41822</v>
      </c>
      <c r="K3" s="73" t="s">
        <v>32</v>
      </c>
    </row>
    <row r="4" spans="1:11" ht="48" x14ac:dyDescent="0.2">
      <c r="A4" s="6" t="s">
        <v>987</v>
      </c>
      <c r="B4" s="79" t="s">
        <v>6</v>
      </c>
      <c r="C4" s="79" t="s">
        <v>252</v>
      </c>
      <c r="D4" s="76" t="s">
        <v>864</v>
      </c>
      <c r="E4" s="76" t="s">
        <v>845</v>
      </c>
      <c r="F4" s="76"/>
      <c r="G4" s="79">
        <v>451</v>
      </c>
      <c r="H4" s="79"/>
      <c r="I4" s="79"/>
      <c r="J4" s="115">
        <v>43187</v>
      </c>
      <c r="K4" s="115">
        <v>44926</v>
      </c>
    </row>
    <row r="5" spans="1:11" ht="48" x14ac:dyDescent="0.2">
      <c r="A5" s="6" t="s">
        <v>846</v>
      </c>
      <c r="B5" s="79" t="s">
        <v>6</v>
      </c>
      <c r="C5" s="79" t="s">
        <v>252</v>
      </c>
      <c r="D5" s="76" t="s">
        <v>997</v>
      </c>
      <c r="E5" s="76" t="s">
        <v>501</v>
      </c>
      <c r="F5" s="76"/>
      <c r="G5" s="79">
        <v>59</v>
      </c>
      <c r="H5" s="76"/>
      <c r="I5" s="76"/>
      <c r="J5" s="80">
        <v>42851</v>
      </c>
      <c r="K5" s="80">
        <v>44561</v>
      </c>
    </row>
    <row r="6" spans="1:11" ht="48" x14ac:dyDescent="0.2">
      <c r="A6" s="76" t="s">
        <v>847</v>
      </c>
      <c r="B6" s="76" t="s">
        <v>6</v>
      </c>
      <c r="C6" s="76" t="s">
        <v>252</v>
      </c>
      <c r="D6" s="76" t="s">
        <v>998</v>
      </c>
      <c r="E6" s="76" t="s">
        <v>107</v>
      </c>
      <c r="F6" s="76"/>
      <c r="G6" s="76">
        <v>600</v>
      </c>
      <c r="H6" s="76"/>
      <c r="I6" s="76"/>
      <c r="J6" s="80">
        <v>41697</v>
      </c>
      <c r="K6" s="80">
        <v>44012</v>
      </c>
    </row>
    <row r="7" spans="1:11" ht="48" x14ac:dyDescent="0.2">
      <c r="A7" s="6" t="s">
        <v>84</v>
      </c>
      <c r="B7" s="6" t="s">
        <v>6</v>
      </c>
      <c r="C7" s="6" t="s">
        <v>8</v>
      </c>
      <c r="D7" s="6" t="s">
        <v>975</v>
      </c>
      <c r="E7" s="6" t="s">
        <v>73</v>
      </c>
      <c r="F7" s="6"/>
      <c r="G7" s="6">
        <v>60</v>
      </c>
      <c r="H7" s="6"/>
      <c r="I7" s="6"/>
      <c r="J7" s="77">
        <v>42909</v>
      </c>
      <c r="K7" s="77">
        <v>45291</v>
      </c>
    </row>
    <row r="8" spans="1:11" ht="32" x14ac:dyDescent="0.2">
      <c r="A8" s="6" t="s">
        <v>11</v>
      </c>
      <c r="B8" s="6" t="s">
        <v>2</v>
      </c>
      <c r="C8" s="6" t="s">
        <v>10</v>
      </c>
      <c r="D8" s="6" t="s">
        <v>93</v>
      </c>
      <c r="E8" s="6" t="s">
        <v>73</v>
      </c>
      <c r="F8" s="6"/>
      <c r="G8" s="6">
        <v>325</v>
      </c>
      <c r="H8" s="6"/>
      <c r="I8" s="6"/>
      <c r="J8" s="77">
        <v>42711</v>
      </c>
      <c r="K8" s="77">
        <v>44926</v>
      </c>
    </row>
    <row r="9" spans="1:11" ht="64" x14ac:dyDescent="0.2">
      <c r="A9" s="6" t="s">
        <v>860</v>
      </c>
      <c r="B9" s="79" t="s">
        <v>6</v>
      </c>
      <c r="C9" s="76" t="s">
        <v>861</v>
      </c>
      <c r="D9" s="76" t="s">
        <v>868</v>
      </c>
      <c r="E9" s="76" t="s">
        <v>862</v>
      </c>
      <c r="F9" s="76"/>
      <c r="G9" s="79">
        <v>158</v>
      </c>
      <c r="H9" s="76">
        <v>368</v>
      </c>
      <c r="I9" s="76"/>
      <c r="J9" s="80">
        <v>41725</v>
      </c>
      <c r="K9" s="80">
        <v>44012</v>
      </c>
    </row>
    <row r="10" spans="1:11" ht="48" x14ac:dyDescent="0.2">
      <c r="A10" s="6" t="s">
        <v>13</v>
      </c>
      <c r="B10" s="6" t="s">
        <v>2</v>
      </c>
      <c r="C10" s="6" t="s">
        <v>103</v>
      </c>
      <c r="D10" s="6" t="s">
        <v>105</v>
      </c>
      <c r="E10" s="6" t="s">
        <v>73</v>
      </c>
      <c r="F10" s="6"/>
      <c r="G10" s="6">
        <v>45</v>
      </c>
      <c r="H10" s="6"/>
      <c r="I10" s="6"/>
      <c r="J10" s="77">
        <v>41898</v>
      </c>
      <c r="K10" s="6" t="s">
        <v>14</v>
      </c>
    </row>
    <row r="11" spans="1:11" ht="32" x14ac:dyDescent="0.2">
      <c r="A11" s="6" t="s">
        <v>13</v>
      </c>
      <c r="B11" s="6" t="s">
        <v>6</v>
      </c>
      <c r="C11" s="6" t="s">
        <v>103</v>
      </c>
      <c r="D11" s="6" t="s">
        <v>104</v>
      </c>
      <c r="E11" s="6" t="s">
        <v>73</v>
      </c>
      <c r="F11" s="6"/>
      <c r="G11" s="6">
        <v>15</v>
      </c>
      <c r="H11" s="6"/>
      <c r="I11" s="6"/>
      <c r="J11" s="77">
        <v>41898</v>
      </c>
      <c r="K11" s="6" t="s">
        <v>14</v>
      </c>
    </row>
    <row r="12" spans="1:11" ht="48" x14ac:dyDescent="0.2">
      <c r="A12" s="6" t="s">
        <v>106</v>
      </c>
      <c r="B12" s="76" t="s">
        <v>6</v>
      </c>
      <c r="C12" s="6" t="s">
        <v>9</v>
      </c>
      <c r="D12" s="76" t="s">
        <v>216</v>
      </c>
      <c r="E12" s="76" t="s">
        <v>107</v>
      </c>
      <c r="F12" s="76"/>
      <c r="G12" s="76">
        <v>325</v>
      </c>
      <c r="H12" s="73"/>
      <c r="I12" s="73"/>
      <c r="J12" s="92">
        <v>42824</v>
      </c>
      <c r="K12" s="92">
        <v>44926</v>
      </c>
    </row>
    <row r="13" spans="1:11" ht="48" x14ac:dyDescent="0.2">
      <c r="A13" s="6" t="s">
        <v>946</v>
      </c>
      <c r="B13" s="79" t="s">
        <v>2</v>
      </c>
      <c r="C13" s="76" t="s">
        <v>653</v>
      </c>
      <c r="D13" s="76" t="s">
        <v>947</v>
      </c>
      <c r="E13" s="76" t="s">
        <v>875</v>
      </c>
      <c r="F13" s="76"/>
      <c r="G13" s="79">
        <v>120</v>
      </c>
      <c r="H13" s="79"/>
      <c r="I13" s="79"/>
      <c r="J13" s="115">
        <v>42353</v>
      </c>
      <c r="K13" s="115">
        <v>44196</v>
      </c>
    </row>
    <row r="14" spans="1:11" ht="48" x14ac:dyDescent="0.2">
      <c r="A14" s="73" t="s">
        <v>904</v>
      </c>
      <c r="B14" s="73" t="s">
        <v>2</v>
      </c>
      <c r="C14" s="73" t="s">
        <v>739</v>
      </c>
      <c r="D14" s="6" t="s">
        <v>905</v>
      </c>
      <c r="E14" s="6" t="s">
        <v>151</v>
      </c>
      <c r="F14" s="6"/>
      <c r="G14" s="73">
        <v>60</v>
      </c>
      <c r="H14" s="73"/>
      <c r="I14" s="73"/>
      <c r="J14" s="92">
        <v>41772</v>
      </c>
      <c r="K14" s="92">
        <v>43555</v>
      </c>
    </row>
    <row r="15" spans="1:11" ht="48" x14ac:dyDescent="0.2">
      <c r="A15" s="6" t="s">
        <v>114</v>
      </c>
      <c r="B15" s="76" t="s">
        <v>6</v>
      </c>
      <c r="C15" s="76" t="s">
        <v>113</v>
      </c>
      <c r="D15" s="76" t="s">
        <v>833</v>
      </c>
      <c r="E15" s="76" t="s">
        <v>107</v>
      </c>
      <c r="F15" s="76"/>
      <c r="G15" s="76">
        <v>25</v>
      </c>
      <c r="H15" s="73"/>
      <c r="I15" s="73"/>
      <c r="J15" s="111">
        <v>43175</v>
      </c>
      <c r="K15" s="76" t="s">
        <v>12</v>
      </c>
    </row>
    <row r="16" spans="1:11" ht="64" x14ac:dyDescent="0.2">
      <c r="A16" s="6" t="s">
        <v>116</v>
      </c>
      <c r="B16" s="76" t="s">
        <v>6</v>
      </c>
      <c r="C16" s="73" t="s">
        <v>115</v>
      </c>
      <c r="D16" s="76" t="s">
        <v>217</v>
      </c>
      <c r="E16" s="76" t="s">
        <v>117</v>
      </c>
      <c r="F16" s="76"/>
      <c r="G16" s="76">
        <v>18</v>
      </c>
      <c r="H16" s="73">
        <v>7</v>
      </c>
      <c r="I16" s="73"/>
      <c r="J16" s="111">
        <v>42885</v>
      </c>
      <c r="K16" s="76" t="s">
        <v>12</v>
      </c>
    </row>
    <row r="17" spans="1:11" ht="48" x14ac:dyDescent="0.2">
      <c r="A17" s="76" t="s">
        <v>848</v>
      </c>
      <c r="B17" s="79" t="s">
        <v>2</v>
      </c>
      <c r="C17" s="79" t="s">
        <v>238</v>
      </c>
      <c r="D17" s="76" t="s">
        <v>849</v>
      </c>
      <c r="E17" s="76" t="s">
        <v>107</v>
      </c>
      <c r="F17" s="76"/>
      <c r="G17" s="79">
        <v>310</v>
      </c>
      <c r="H17" s="76"/>
      <c r="I17" s="76"/>
      <c r="J17" s="80">
        <v>43374</v>
      </c>
      <c r="K17" s="80">
        <v>45443</v>
      </c>
    </row>
    <row r="18" spans="1:11" ht="48" x14ac:dyDescent="0.2">
      <c r="A18" s="6" t="s">
        <v>850</v>
      </c>
      <c r="B18" s="79" t="s">
        <v>2</v>
      </c>
      <c r="C18" s="79" t="s">
        <v>238</v>
      </c>
      <c r="D18" s="76" t="s">
        <v>865</v>
      </c>
      <c r="E18" s="76" t="s">
        <v>107</v>
      </c>
      <c r="F18" s="76"/>
      <c r="G18" s="79">
        <v>240</v>
      </c>
      <c r="H18" s="76"/>
      <c r="I18" s="76"/>
      <c r="J18" s="80">
        <v>42881</v>
      </c>
      <c r="K18" s="80">
        <v>44742</v>
      </c>
    </row>
    <row r="19" spans="1:11" ht="42.75" customHeight="1" x14ac:dyDescent="0.2">
      <c r="A19" s="6" t="s">
        <v>851</v>
      </c>
      <c r="B19" s="79" t="s">
        <v>2</v>
      </c>
      <c r="C19" s="79" t="s">
        <v>238</v>
      </c>
      <c r="D19" s="76" t="s">
        <v>866</v>
      </c>
      <c r="E19" s="76" t="s">
        <v>107</v>
      </c>
      <c r="F19" s="76"/>
      <c r="G19" s="79">
        <v>470</v>
      </c>
      <c r="H19" s="76"/>
      <c r="I19" s="76"/>
      <c r="J19" s="80">
        <v>42545</v>
      </c>
      <c r="K19" s="80">
        <v>45016</v>
      </c>
    </row>
    <row r="20" spans="1:11" ht="48" x14ac:dyDescent="0.2">
      <c r="A20" s="6" t="s">
        <v>852</v>
      </c>
      <c r="B20" s="79" t="s">
        <v>25</v>
      </c>
      <c r="C20" s="79" t="s">
        <v>238</v>
      </c>
      <c r="D20" s="76" t="s">
        <v>853</v>
      </c>
      <c r="E20" s="76" t="s">
        <v>42</v>
      </c>
      <c r="F20" s="76"/>
      <c r="G20" s="79">
        <v>100</v>
      </c>
      <c r="H20" s="76"/>
      <c r="I20" s="76"/>
      <c r="J20" s="80">
        <v>41101</v>
      </c>
      <c r="K20" s="80" t="s">
        <v>32</v>
      </c>
    </row>
    <row r="21" spans="1:11" ht="16" x14ac:dyDescent="0.2">
      <c r="A21" s="73" t="s">
        <v>854</v>
      </c>
      <c r="B21" s="79" t="s">
        <v>25</v>
      </c>
      <c r="C21" s="79" t="s">
        <v>238</v>
      </c>
      <c r="D21" s="76" t="s">
        <v>867</v>
      </c>
      <c r="E21" s="76" t="s">
        <v>43</v>
      </c>
      <c r="F21" s="79">
        <v>199.1</v>
      </c>
      <c r="G21" s="79"/>
      <c r="H21" s="76"/>
      <c r="I21" s="76"/>
      <c r="J21" s="80">
        <v>41599</v>
      </c>
      <c r="K21" s="80" t="s">
        <v>32</v>
      </c>
    </row>
    <row r="22" spans="1:11" ht="42" customHeight="1" x14ac:dyDescent="0.2">
      <c r="A22" s="6" t="s">
        <v>835</v>
      </c>
      <c r="B22" s="79" t="s">
        <v>2</v>
      </c>
      <c r="C22" s="79" t="s">
        <v>257</v>
      </c>
      <c r="D22" s="76" t="s">
        <v>836</v>
      </c>
      <c r="E22" s="76" t="s">
        <v>107</v>
      </c>
      <c r="F22" s="76"/>
      <c r="G22" s="76">
        <v>325</v>
      </c>
      <c r="H22" s="76"/>
      <c r="I22" s="76"/>
      <c r="J22" s="92">
        <v>41463</v>
      </c>
      <c r="K22" s="92">
        <v>43830</v>
      </c>
    </row>
    <row r="23" spans="1:11" ht="48" x14ac:dyDescent="0.2">
      <c r="A23" s="6" t="s">
        <v>957</v>
      </c>
      <c r="B23" s="73" t="s">
        <v>2</v>
      </c>
      <c r="C23" s="79" t="s">
        <v>351</v>
      </c>
      <c r="D23" s="76" t="s">
        <v>958</v>
      </c>
      <c r="E23" s="6" t="s">
        <v>107</v>
      </c>
      <c r="F23" s="6"/>
      <c r="G23" s="73">
        <v>400</v>
      </c>
      <c r="H23" s="73"/>
      <c r="I23" s="73"/>
      <c r="J23" s="92">
        <v>43039</v>
      </c>
      <c r="K23" s="92">
        <v>44926</v>
      </c>
    </row>
    <row r="24" spans="1:11" ht="80" x14ac:dyDescent="0.2">
      <c r="A24" s="6" t="s">
        <v>41</v>
      </c>
      <c r="B24" s="6" t="s">
        <v>6</v>
      </c>
      <c r="C24" s="6" t="s">
        <v>37</v>
      </c>
      <c r="D24" s="6" t="s">
        <v>976</v>
      </c>
      <c r="E24" s="6" t="s">
        <v>40</v>
      </c>
      <c r="F24" s="6"/>
      <c r="G24" s="76">
        <v>250</v>
      </c>
      <c r="H24" s="6"/>
      <c r="I24" s="6"/>
      <c r="J24" s="77">
        <v>42094</v>
      </c>
      <c r="K24" s="77">
        <v>44012</v>
      </c>
    </row>
    <row r="25" spans="1:11" ht="32" x14ac:dyDescent="0.2">
      <c r="A25" s="6" t="s">
        <v>41</v>
      </c>
      <c r="B25" s="6" t="s">
        <v>6</v>
      </c>
      <c r="C25" s="6" t="s">
        <v>37</v>
      </c>
      <c r="D25" s="6" t="s">
        <v>218</v>
      </c>
      <c r="E25" s="6" t="s">
        <v>22</v>
      </c>
      <c r="F25" s="6"/>
      <c r="G25" s="6"/>
      <c r="H25" s="6"/>
      <c r="I25" s="6">
        <v>200</v>
      </c>
      <c r="J25" s="77">
        <v>42094</v>
      </c>
      <c r="K25" s="77">
        <v>43830</v>
      </c>
    </row>
    <row r="26" spans="1:11" ht="48" x14ac:dyDescent="0.2">
      <c r="A26" s="6" t="s">
        <v>906</v>
      </c>
      <c r="B26" s="73" t="s">
        <v>6</v>
      </c>
      <c r="C26" s="79" t="s">
        <v>885</v>
      </c>
      <c r="D26" s="6" t="s">
        <v>907</v>
      </c>
      <c r="E26" s="6" t="s">
        <v>151</v>
      </c>
      <c r="F26" s="6"/>
      <c r="G26" s="73">
        <v>25</v>
      </c>
      <c r="H26" s="73"/>
      <c r="I26" s="73"/>
      <c r="J26" s="92">
        <v>41835</v>
      </c>
      <c r="K26" s="92">
        <v>43830</v>
      </c>
    </row>
    <row r="27" spans="1:11" ht="64" x14ac:dyDescent="0.2">
      <c r="A27" s="73" t="s">
        <v>837</v>
      </c>
      <c r="B27" s="76" t="s">
        <v>6</v>
      </c>
      <c r="C27" s="76" t="s">
        <v>732</v>
      </c>
      <c r="D27" s="76" t="s">
        <v>985</v>
      </c>
      <c r="E27" s="76" t="s">
        <v>151</v>
      </c>
      <c r="F27" s="76"/>
      <c r="G27" s="79">
        <v>30</v>
      </c>
      <c r="H27" s="76"/>
      <c r="I27" s="76"/>
      <c r="J27" s="92">
        <v>42178</v>
      </c>
      <c r="K27" s="92">
        <v>43921</v>
      </c>
    </row>
    <row r="28" spans="1:11" ht="16" x14ac:dyDescent="0.2">
      <c r="A28" s="73" t="s">
        <v>838</v>
      </c>
      <c r="B28" s="76" t="s">
        <v>25</v>
      </c>
      <c r="C28" s="76" t="s">
        <v>732</v>
      </c>
      <c r="D28" s="76" t="s">
        <v>839</v>
      </c>
      <c r="E28" s="76" t="s">
        <v>42</v>
      </c>
      <c r="F28" s="76"/>
      <c r="G28" s="79">
        <v>15</v>
      </c>
      <c r="H28" s="76"/>
      <c r="I28" s="76"/>
      <c r="J28" s="92">
        <v>40337</v>
      </c>
      <c r="K28" s="92" t="s">
        <v>32</v>
      </c>
    </row>
    <row r="29" spans="1:11" ht="144" x14ac:dyDescent="0.2">
      <c r="A29" s="73" t="s">
        <v>842</v>
      </c>
      <c r="B29" s="76" t="s">
        <v>6</v>
      </c>
      <c r="C29" s="76" t="s">
        <v>240</v>
      </c>
      <c r="D29" s="76" t="s">
        <v>986</v>
      </c>
      <c r="E29" s="76" t="s">
        <v>107</v>
      </c>
      <c r="F29" s="76"/>
      <c r="G29" s="79">
        <v>42</v>
      </c>
      <c r="H29" s="79"/>
      <c r="I29" s="79"/>
      <c r="J29" s="115">
        <v>42901</v>
      </c>
      <c r="K29" s="115">
        <v>44834</v>
      </c>
    </row>
    <row r="30" spans="1:11" ht="48" x14ac:dyDescent="0.2">
      <c r="A30" s="6" t="s">
        <v>44</v>
      </c>
      <c r="B30" s="6" t="s">
        <v>6</v>
      </c>
      <c r="C30" s="6" t="s">
        <v>79</v>
      </c>
      <c r="D30" s="6" t="s">
        <v>977</v>
      </c>
      <c r="E30" s="6" t="s">
        <v>64</v>
      </c>
      <c r="F30" s="6"/>
      <c r="G30" s="81">
        <v>150</v>
      </c>
      <c r="H30" s="6"/>
      <c r="I30" s="6"/>
      <c r="J30" s="78">
        <v>43006</v>
      </c>
      <c r="K30" s="77">
        <v>44925</v>
      </c>
    </row>
    <row r="31" spans="1:11" ht="48" x14ac:dyDescent="0.2">
      <c r="A31" s="6" t="s">
        <v>855</v>
      </c>
      <c r="B31" s="79" t="s">
        <v>6</v>
      </c>
      <c r="C31" s="79" t="s">
        <v>521</v>
      </c>
      <c r="D31" s="76" t="s">
        <v>856</v>
      </c>
      <c r="E31" s="76" t="s">
        <v>857</v>
      </c>
      <c r="F31" s="76"/>
      <c r="G31" s="79">
        <v>39</v>
      </c>
      <c r="H31" s="76"/>
      <c r="I31" s="76"/>
      <c r="J31" s="80">
        <v>41449</v>
      </c>
      <c r="K31" s="80" t="s">
        <v>32</v>
      </c>
    </row>
    <row r="32" spans="1:11" ht="32" x14ac:dyDescent="0.2">
      <c r="A32" s="73" t="s">
        <v>145</v>
      </c>
      <c r="B32" s="73" t="s">
        <v>6</v>
      </c>
      <c r="C32" s="73" t="s">
        <v>146</v>
      </c>
      <c r="D32" s="6" t="s">
        <v>863</v>
      </c>
      <c r="E32" s="6" t="s">
        <v>147</v>
      </c>
      <c r="F32" s="6"/>
      <c r="G32" s="73">
        <v>54.5</v>
      </c>
      <c r="H32" s="73">
        <v>10.5</v>
      </c>
      <c r="I32" s="73"/>
      <c r="J32" s="111">
        <v>42354</v>
      </c>
      <c r="K32" s="92">
        <v>44561</v>
      </c>
    </row>
    <row r="33" spans="1:11" ht="80" x14ac:dyDescent="0.2">
      <c r="A33" s="6" t="s">
        <v>54</v>
      </c>
      <c r="B33" s="6" t="s">
        <v>2</v>
      </c>
      <c r="C33" s="6" t="s">
        <v>31</v>
      </c>
      <c r="D33" s="6" t="s">
        <v>978</v>
      </c>
      <c r="E33" s="6" t="s">
        <v>42</v>
      </c>
      <c r="F33" s="6"/>
      <c r="G33" s="81">
        <v>486</v>
      </c>
      <c r="H33" s="6"/>
      <c r="I33" s="6"/>
      <c r="J33" s="77">
        <v>43146</v>
      </c>
      <c r="K33" s="77">
        <v>45291</v>
      </c>
    </row>
    <row r="34" spans="1:11" ht="48" x14ac:dyDescent="0.2">
      <c r="A34" s="6" t="s">
        <v>858</v>
      </c>
      <c r="B34" s="79" t="s">
        <v>2</v>
      </c>
      <c r="C34" s="79" t="s">
        <v>250</v>
      </c>
      <c r="D34" s="76" t="s">
        <v>859</v>
      </c>
      <c r="E34" s="76" t="s">
        <v>721</v>
      </c>
      <c r="F34" s="76"/>
      <c r="G34" s="79">
        <v>425</v>
      </c>
      <c r="H34" s="76"/>
      <c r="I34" s="76"/>
      <c r="J34" s="80">
        <v>43088</v>
      </c>
      <c r="K34" s="80">
        <v>45322</v>
      </c>
    </row>
    <row r="35" spans="1:11" ht="48" x14ac:dyDescent="0.2">
      <c r="A35" s="6" t="s">
        <v>150</v>
      </c>
      <c r="B35" s="6" t="s">
        <v>6</v>
      </c>
      <c r="C35" s="6" t="s">
        <v>149</v>
      </c>
      <c r="D35" s="6" t="s">
        <v>980</v>
      </c>
      <c r="E35" s="6" t="s">
        <v>151</v>
      </c>
      <c r="F35" s="6"/>
      <c r="G35" s="81">
        <v>95</v>
      </c>
      <c r="H35" s="6"/>
      <c r="I35" s="6"/>
      <c r="J35" s="92">
        <v>42352</v>
      </c>
      <c r="K35" s="77">
        <v>44500</v>
      </c>
    </row>
    <row r="36" spans="1:11" ht="48" x14ac:dyDescent="0.2">
      <c r="A36" s="73" t="s">
        <v>162</v>
      </c>
      <c r="B36" s="6" t="s">
        <v>6</v>
      </c>
      <c r="C36" s="6" t="s">
        <v>60</v>
      </c>
      <c r="D36" s="6" t="s">
        <v>979</v>
      </c>
      <c r="E36" s="6" t="s">
        <v>107</v>
      </c>
      <c r="F36" s="6"/>
      <c r="G36" s="81">
        <v>40</v>
      </c>
      <c r="H36" s="6"/>
      <c r="I36" s="6"/>
      <c r="J36" s="77">
        <v>41626</v>
      </c>
      <c r="K36" s="80">
        <v>44074</v>
      </c>
    </row>
    <row r="37" spans="1:11" ht="48" x14ac:dyDescent="0.2">
      <c r="A37" s="6" t="s">
        <v>167</v>
      </c>
      <c r="B37" s="4" t="s">
        <v>6</v>
      </c>
      <c r="C37" s="6" t="s">
        <v>166</v>
      </c>
      <c r="D37" s="76" t="s">
        <v>834</v>
      </c>
      <c r="E37" s="6" t="s">
        <v>168</v>
      </c>
      <c r="F37" s="6"/>
      <c r="G37" s="6">
        <v>35</v>
      </c>
      <c r="H37" s="6"/>
      <c r="I37" s="6"/>
      <c r="J37" s="77">
        <v>43089</v>
      </c>
      <c r="K37" s="77">
        <v>44895</v>
      </c>
    </row>
    <row r="38" spans="1:11" ht="16" x14ac:dyDescent="0.2">
      <c r="A38" s="73" t="s">
        <v>912</v>
      </c>
      <c r="B38" s="73" t="s">
        <v>256</v>
      </c>
      <c r="C38" s="79" t="s">
        <v>281</v>
      </c>
      <c r="D38" s="76" t="s">
        <v>913</v>
      </c>
      <c r="E38" s="76" t="s">
        <v>42</v>
      </c>
      <c r="F38" s="76"/>
      <c r="G38" s="73">
        <v>80</v>
      </c>
      <c r="H38" s="73"/>
      <c r="I38" s="73"/>
      <c r="J38" s="92">
        <v>43236</v>
      </c>
      <c r="K38" s="92" t="s">
        <v>32</v>
      </c>
    </row>
    <row r="39" spans="1:11" ht="16" x14ac:dyDescent="0.2">
      <c r="A39" s="73" t="s">
        <v>914</v>
      </c>
      <c r="B39" s="73" t="s">
        <v>256</v>
      </c>
      <c r="C39" s="79" t="s">
        <v>281</v>
      </c>
      <c r="D39" s="76" t="s">
        <v>913</v>
      </c>
      <c r="E39" s="76" t="s">
        <v>42</v>
      </c>
      <c r="F39" s="76"/>
      <c r="G39" s="73">
        <v>106</v>
      </c>
      <c r="H39" s="73"/>
      <c r="I39" s="73"/>
      <c r="J39" s="92">
        <v>42493</v>
      </c>
      <c r="K39" s="92" t="s">
        <v>32</v>
      </c>
    </row>
    <row r="40" spans="1:11" ht="48" x14ac:dyDescent="0.2">
      <c r="A40" s="6" t="s">
        <v>169</v>
      </c>
      <c r="B40" s="6" t="s">
        <v>6</v>
      </c>
      <c r="C40" s="6" t="s">
        <v>63</v>
      </c>
      <c r="D40" s="6" t="s">
        <v>981</v>
      </c>
      <c r="E40" s="6" t="s">
        <v>120</v>
      </c>
      <c r="F40" s="6"/>
      <c r="G40" s="6">
        <v>100</v>
      </c>
      <c r="H40" s="6"/>
      <c r="I40" s="6"/>
      <c r="J40" s="77">
        <v>42521</v>
      </c>
      <c r="K40" s="77">
        <v>44865</v>
      </c>
    </row>
    <row r="41" spans="1:11" ht="48" x14ac:dyDescent="0.2">
      <c r="A41" s="73" t="s">
        <v>171</v>
      </c>
      <c r="B41" s="6" t="s">
        <v>6</v>
      </c>
      <c r="C41" s="6" t="s">
        <v>63</v>
      </c>
      <c r="D41" s="76" t="s">
        <v>982</v>
      </c>
      <c r="E41" s="6" t="s">
        <v>168</v>
      </c>
      <c r="F41" s="6"/>
      <c r="G41" s="6">
        <v>120</v>
      </c>
      <c r="H41" s="6"/>
      <c r="I41" s="6"/>
      <c r="J41" s="77">
        <v>40724</v>
      </c>
      <c r="K41" s="77">
        <v>43496</v>
      </c>
    </row>
    <row r="42" spans="1:11" ht="48" x14ac:dyDescent="0.2">
      <c r="A42" s="73" t="s">
        <v>908</v>
      </c>
      <c r="B42" s="73" t="s">
        <v>2</v>
      </c>
      <c r="C42" s="79" t="s">
        <v>287</v>
      </c>
      <c r="D42" s="76" t="s">
        <v>909</v>
      </c>
      <c r="E42" s="76" t="s">
        <v>151</v>
      </c>
      <c r="F42" s="76"/>
      <c r="G42" s="73">
        <v>330</v>
      </c>
      <c r="H42" s="73"/>
      <c r="I42" s="73"/>
      <c r="J42" s="92">
        <v>41995</v>
      </c>
      <c r="K42" s="92">
        <v>44012</v>
      </c>
    </row>
    <row r="43" spans="1:11" ht="48" x14ac:dyDescent="0.2">
      <c r="A43" s="73" t="s">
        <v>910</v>
      </c>
      <c r="B43" s="73" t="s">
        <v>2</v>
      </c>
      <c r="C43" s="79" t="s">
        <v>298</v>
      </c>
      <c r="D43" s="76" t="s">
        <v>911</v>
      </c>
      <c r="E43" s="76" t="s">
        <v>151</v>
      </c>
      <c r="F43" s="76"/>
      <c r="G43" s="73">
        <v>150</v>
      </c>
      <c r="H43" s="73"/>
      <c r="I43" s="73"/>
      <c r="J43" s="92">
        <v>42697</v>
      </c>
      <c r="K43" s="92">
        <v>44926</v>
      </c>
    </row>
    <row r="44" spans="1:11" ht="48" x14ac:dyDescent="0.2">
      <c r="A44" s="73" t="s">
        <v>840</v>
      </c>
      <c r="B44" s="76" t="s">
        <v>2</v>
      </c>
      <c r="C44" s="76" t="s">
        <v>540</v>
      </c>
      <c r="D44" s="76" t="s">
        <v>841</v>
      </c>
      <c r="E44" s="76" t="s">
        <v>107</v>
      </c>
      <c r="F44" s="76"/>
      <c r="G44" s="91">
        <v>500</v>
      </c>
      <c r="H44" s="76"/>
      <c r="I44" s="76"/>
      <c r="J44" s="80">
        <v>41858</v>
      </c>
      <c r="K44" s="80">
        <v>43830</v>
      </c>
    </row>
    <row r="45" spans="1:11" ht="68" customHeight="1" x14ac:dyDescent="0.2">
      <c r="A45" s="73" t="s">
        <v>843</v>
      </c>
      <c r="B45" s="76" t="s">
        <v>6</v>
      </c>
      <c r="C45" s="76" t="s">
        <v>540</v>
      </c>
      <c r="D45" s="76" t="s">
        <v>844</v>
      </c>
      <c r="E45" s="76" t="s">
        <v>501</v>
      </c>
      <c r="F45" s="76"/>
      <c r="G45" s="76">
        <f>240*0.06</f>
        <v>14.399999999999999</v>
      </c>
      <c r="H45" s="76"/>
      <c r="I45" s="76"/>
      <c r="J45" s="80">
        <v>42885</v>
      </c>
      <c r="K45" s="80">
        <v>45291</v>
      </c>
    </row>
    <row r="46" spans="1:11" ht="64" x14ac:dyDescent="0.2">
      <c r="A46" s="76" t="s">
        <v>175</v>
      </c>
      <c r="B46" s="6" t="s">
        <v>6</v>
      </c>
      <c r="C46" s="6" t="s">
        <v>174</v>
      </c>
      <c r="D46" s="76" t="s">
        <v>983</v>
      </c>
      <c r="E46" s="6" t="s">
        <v>147</v>
      </c>
      <c r="F46" s="6"/>
      <c r="G46" s="6">
        <v>82</v>
      </c>
      <c r="H46" s="6">
        <v>40</v>
      </c>
      <c r="I46" s="6"/>
      <c r="J46" s="77">
        <v>43056</v>
      </c>
      <c r="K46" s="77">
        <v>44180</v>
      </c>
    </row>
    <row r="47" spans="1:11" ht="64" x14ac:dyDescent="0.2">
      <c r="A47" s="6" t="s">
        <v>984</v>
      </c>
      <c r="B47" s="6" t="s">
        <v>6</v>
      </c>
      <c r="C47" s="6" t="s">
        <v>174</v>
      </c>
      <c r="D47" s="4" t="s">
        <v>220</v>
      </c>
      <c r="E47" s="6" t="s">
        <v>120</v>
      </c>
      <c r="F47" s="6"/>
      <c r="G47" s="6">
        <v>200</v>
      </c>
      <c r="H47" s="6"/>
      <c r="I47" s="6"/>
      <c r="J47" s="77">
        <v>42123</v>
      </c>
      <c r="K47" s="77">
        <v>44742</v>
      </c>
    </row>
    <row r="48" spans="1:11" ht="48" x14ac:dyDescent="0.2">
      <c r="A48" s="6" t="s">
        <v>176</v>
      </c>
      <c r="B48" s="6" t="s">
        <v>6</v>
      </c>
      <c r="C48" s="6" t="s">
        <v>174</v>
      </c>
      <c r="D48" s="6" t="s">
        <v>221</v>
      </c>
      <c r="E48" s="6" t="s">
        <v>120</v>
      </c>
      <c r="F48" s="6"/>
      <c r="G48" s="6">
        <v>97</v>
      </c>
      <c r="H48" s="6"/>
      <c r="I48" s="6"/>
      <c r="J48" s="77">
        <v>42867</v>
      </c>
      <c r="K48" s="77">
        <v>44196</v>
      </c>
    </row>
    <row r="49" spans="1:3" ht="63.75" customHeight="1" x14ac:dyDescent="0.2">
      <c r="A49" s="129" t="s">
        <v>992</v>
      </c>
      <c r="B49" s="130"/>
      <c r="C49" s="130"/>
    </row>
  </sheetData>
  <sortState ref="A2:K47">
    <sortCondition ref="C2:C47"/>
  </sortState>
  <mergeCells count="2">
    <mergeCell ref="A49:C49"/>
    <mergeCell ref="A1:H1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"/>
  <sheetViews>
    <sheetView topLeftCell="D1" workbookViewId="0">
      <selection activeCell="E11" sqref="E11"/>
    </sheetView>
  </sheetViews>
  <sheetFormatPr baseColWidth="10" defaultColWidth="8.83203125" defaultRowHeight="15" x14ac:dyDescent="0.2"/>
  <cols>
    <col min="1" max="1" width="32.33203125" customWidth="1"/>
    <col min="3" max="3" width="16.5" customWidth="1"/>
    <col min="4" max="4" width="40.83203125" customWidth="1"/>
    <col min="5" max="5" width="14.1640625" customWidth="1"/>
    <col min="6" max="6" width="10.83203125" customWidth="1"/>
    <col min="7" max="7" width="10.5" customWidth="1"/>
    <col min="8" max="8" width="10.83203125" customWidth="1"/>
    <col min="9" max="9" width="12" customWidth="1"/>
    <col min="10" max="10" width="12.5" customWidth="1"/>
    <col min="11" max="11" width="11.5" customWidth="1"/>
    <col min="12" max="12" width="26.83203125" customWidth="1"/>
    <col min="13" max="13" width="21.6640625" customWidth="1"/>
    <col min="14" max="14" width="25.1640625" customWidth="1"/>
  </cols>
  <sheetData>
    <row r="1" spans="1:11" ht="39" customHeight="1" x14ac:dyDescent="0.2">
      <c r="D1" s="125" t="s">
        <v>992</v>
      </c>
      <c r="E1" s="126"/>
      <c r="F1" s="126"/>
      <c r="G1" s="126"/>
      <c r="H1" s="126"/>
      <c r="I1" s="126"/>
      <c r="J1" s="126"/>
      <c r="K1" s="126"/>
    </row>
    <row r="2" spans="1:11" ht="57.75" customHeight="1" x14ac:dyDescent="0.2">
      <c r="A2" s="122" t="s">
        <v>0</v>
      </c>
      <c r="B2" s="122" t="s">
        <v>78</v>
      </c>
      <c r="C2" s="122" t="s">
        <v>1</v>
      </c>
      <c r="D2" s="122" t="s">
        <v>77</v>
      </c>
      <c r="E2" s="122" t="s">
        <v>38</v>
      </c>
      <c r="F2" s="122" t="s">
        <v>428</v>
      </c>
      <c r="G2" s="122" t="s">
        <v>429</v>
      </c>
      <c r="H2" s="122" t="s">
        <v>434</v>
      </c>
      <c r="I2" s="122" t="s">
        <v>435</v>
      </c>
      <c r="J2" s="122" t="s">
        <v>4</v>
      </c>
      <c r="K2" s="122" t="s">
        <v>7</v>
      </c>
    </row>
    <row r="3" spans="1:11" ht="32" x14ac:dyDescent="0.2">
      <c r="A3" s="12" t="s">
        <v>814</v>
      </c>
      <c r="B3" s="1" t="s">
        <v>25</v>
      </c>
      <c r="C3" s="1" t="s">
        <v>243</v>
      </c>
      <c r="D3" s="1" t="s">
        <v>815</v>
      </c>
      <c r="E3" s="113" t="s">
        <v>816</v>
      </c>
      <c r="F3" s="113"/>
      <c r="G3" s="114">
        <v>50</v>
      </c>
      <c r="H3" s="114"/>
      <c r="I3" s="114"/>
      <c r="J3" s="5">
        <v>43227</v>
      </c>
      <c r="K3" s="5" t="s">
        <v>32</v>
      </c>
    </row>
    <row r="4" spans="1:11" ht="16" x14ac:dyDescent="0.2">
      <c r="A4" s="8" t="s">
        <v>817</v>
      </c>
      <c r="B4" s="1" t="s">
        <v>25</v>
      </c>
      <c r="C4" s="1" t="s">
        <v>243</v>
      </c>
      <c r="D4" s="1" t="s">
        <v>815</v>
      </c>
      <c r="E4" s="113" t="s">
        <v>42</v>
      </c>
      <c r="F4" s="113"/>
      <c r="G4" s="114">
        <v>103.99</v>
      </c>
      <c r="H4" s="114"/>
      <c r="I4" s="114"/>
      <c r="J4" s="5">
        <v>42383</v>
      </c>
      <c r="K4" s="5" t="s">
        <v>32</v>
      </c>
    </row>
    <row r="5" spans="1:11" ht="75" customHeight="1" x14ac:dyDescent="0.2">
      <c r="A5" s="129" t="s">
        <v>992</v>
      </c>
      <c r="B5" s="130"/>
      <c r="C5" s="130"/>
    </row>
  </sheetData>
  <mergeCells count="2">
    <mergeCell ref="A5:C5"/>
    <mergeCell ref="D1:K1"/>
  </mergeCell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1"/>
  <sheetViews>
    <sheetView workbookViewId="0">
      <selection sqref="A1:D1"/>
    </sheetView>
  </sheetViews>
  <sheetFormatPr baseColWidth="10" defaultColWidth="8.83203125" defaultRowHeight="15" x14ac:dyDescent="0.2"/>
  <cols>
    <col min="1" max="1" width="34.33203125" customWidth="1"/>
    <col min="3" max="3" width="17.83203125" customWidth="1"/>
    <col min="4" max="4" width="41.83203125" customWidth="1"/>
    <col min="5" max="5" width="11.1640625" customWidth="1"/>
    <col min="6" max="6" width="11.5" customWidth="1"/>
    <col min="7" max="8" width="11.33203125" customWidth="1"/>
    <col min="9" max="9" width="11.6640625" customWidth="1"/>
    <col min="10" max="11" width="10.6640625" customWidth="1"/>
    <col min="12" max="12" width="11.5" customWidth="1"/>
    <col min="13" max="13" width="52.6640625" customWidth="1"/>
    <col min="14" max="14" width="21.33203125" customWidth="1"/>
    <col min="15" max="15" width="13.1640625" customWidth="1"/>
    <col min="17" max="17" width="13.33203125" customWidth="1"/>
  </cols>
  <sheetData>
    <row r="1" spans="1:17" ht="54.75" customHeight="1" x14ac:dyDescent="0.2">
      <c r="A1" s="125" t="s">
        <v>992</v>
      </c>
      <c r="B1" s="126"/>
      <c r="C1" s="126"/>
      <c r="D1" s="126"/>
    </row>
    <row r="2" spans="1:17" ht="45" customHeight="1" x14ac:dyDescent="0.2">
      <c r="A2" s="106" t="s">
        <v>0</v>
      </c>
      <c r="B2" s="106" t="s">
        <v>78</v>
      </c>
      <c r="C2" s="106" t="s">
        <v>1</v>
      </c>
      <c r="D2" s="106" t="s">
        <v>77</v>
      </c>
      <c r="E2" s="106" t="s">
        <v>38</v>
      </c>
      <c r="F2" s="106" t="s">
        <v>428</v>
      </c>
      <c r="G2" s="106" t="s">
        <v>429</v>
      </c>
      <c r="H2" s="106" t="s">
        <v>818</v>
      </c>
      <c r="I2" s="106" t="s">
        <v>434</v>
      </c>
      <c r="J2" s="106" t="s">
        <v>435</v>
      </c>
      <c r="K2" s="106" t="s">
        <v>4</v>
      </c>
      <c r="L2" s="106" t="s">
        <v>7</v>
      </c>
      <c r="P2" s="123"/>
      <c r="Q2" s="123"/>
    </row>
    <row r="3" spans="1:17" ht="48" x14ac:dyDescent="0.2">
      <c r="A3" s="6" t="s">
        <v>915</v>
      </c>
      <c r="B3" s="73" t="s">
        <v>2</v>
      </c>
      <c r="C3" s="6" t="s">
        <v>597</v>
      </c>
      <c r="D3" s="76" t="s">
        <v>916</v>
      </c>
      <c r="E3" s="6" t="s">
        <v>151</v>
      </c>
      <c r="F3" s="6"/>
      <c r="G3" s="73">
        <v>32</v>
      </c>
      <c r="H3" s="73"/>
      <c r="I3" s="73"/>
      <c r="J3" s="73"/>
      <c r="K3" s="92">
        <v>43403</v>
      </c>
      <c r="L3" s="92">
        <v>43830</v>
      </c>
    </row>
    <row r="4" spans="1:17" ht="48" x14ac:dyDescent="0.2">
      <c r="A4" s="73" t="s">
        <v>951</v>
      </c>
      <c r="B4" s="79" t="s">
        <v>2</v>
      </c>
      <c r="C4" s="79" t="s">
        <v>322</v>
      </c>
      <c r="D4" s="76" t="s">
        <v>952</v>
      </c>
      <c r="E4" s="76" t="s">
        <v>516</v>
      </c>
      <c r="F4" s="76"/>
      <c r="G4" s="79">
        <v>200</v>
      </c>
      <c r="H4" s="79"/>
      <c r="I4" s="79"/>
      <c r="J4" s="79"/>
      <c r="K4" s="115">
        <v>43280</v>
      </c>
      <c r="L4" s="115">
        <v>48944</v>
      </c>
    </row>
    <row r="5" spans="1:17" ht="94.5" customHeight="1" x14ac:dyDescent="0.2">
      <c r="A5" s="73" t="s">
        <v>819</v>
      </c>
      <c r="B5" s="76" t="s">
        <v>2</v>
      </c>
      <c r="C5" s="76" t="s">
        <v>243</v>
      </c>
      <c r="D5" s="76" t="s">
        <v>995</v>
      </c>
      <c r="E5" s="76" t="s">
        <v>107</v>
      </c>
      <c r="F5" s="76"/>
      <c r="G5" s="79">
        <v>100</v>
      </c>
      <c r="H5" s="76"/>
      <c r="I5" s="76"/>
      <c r="J5" s="76"/>
      <c r="K5" s="92">
        <v>42388</v>
      </c>
      <c r="L5" s="92">
        <v>44377</v>
      </c>
    </row>
    <row r="6" spans="1:17" ht="64" x14ac:dyDescent="0.2">
      <c r="A6" s="76" t="s">
        <v>820</v>
      </c>
      <c r="B6" s="76" t="s">
        <v>2</v>
      </c>
      <c r="C6" s="76" t="s">
        <v>243</v>
      </c>
      <c r="D6" s="76" t="s">
        <v>821</v>
      </c>
      <c r="E6" s="76" t="s">
        <v>822</v>
      </c>
      <c r="F6" s="76"/>
      <c r="G6" s="79">
        <v>150</v>
      </c>
      <c r="H6" s="76"/>
      <c r="I6" s="76"/>
      <c r="J6" s="76"/>
      <c r="K6" s="92">
        <v>40703</v>
      </c>
      <c r="L6" s="92">
        <v>43465</v>
      </c>
    </row>
    <row r="7" spans="1:17" ht="64" x14ac:dyDescent="0.2">
      <c r="A7" s="6" t="s">
        <v>829</v>
      </c>
      <c r="B7" s="76" t="s">
        <v>2</v>
      </c>
      <c r="C7" s="76" t="s">
        <v>243</v>
      </c>
      <c r="D7" s="6" t="s">
        <v>990</v>
      </c>
      <c r="E7" s="76" t="s">
        <v>989</v>
      </c>
      <c r="F7" s="76"/>
      <c r="G7" s="76"/>
      <c r="H7" s="76">
        <v>500</v>
      </c>
      <c r="I7" s="76"/>
      <c r="J7" s="76"/>
      <c r="K7" s="92">
        <v>42451</v>
      </c>
      <c r="L7" s="92">
        <v>44742</v>
      </c>
    </row>
    <row r="8" spans="1:17" ht="144" x14ac:dyDescent="0.2">
      <c r="A8" s="6" t="s">
        <v>830</v>
      </c>
      <c r="B8" s="76" t="s">
        <v>2</v>
      </c>
      <c r="C8" s="76" t="s">
        <v>243</v>
      </c>
      <c r="D8" s="76" t="s">
        <v>831</v>
      </c>
      <c r="E8" s="76" t="s">
        <v>832</v>
      </c>
      <c r="F8" s="76"/>
      <c r="G8" s="76"/>
      <c r="H8" s="76">
        <v>500</v>
      </c>
      <c r="I8" s="76"/>
      <c r="J8" s="92">
        <v>42527</v>
      </c>
      <c r="K8" s="92">
        <v>43465</v>
      </c>
      <c r="L8" s="76" t="s">
        <v>32</v>
      </c>
    </row>
    <row r="9" spans="1:17" ht="121.5" customHeight="1" x14ac:dyDescent="0.2">
      <c r="A9" s="6" t="s">
        <v>825</v>
      </c>
      <c r="B9" s="79" t="s">
        <v>2</v>
      </c>
      <c r="C9" s="79" t="s">
        <v>238</v>
      </c>
      <c r="D9" s="76" t="s">
        <v>826</v>
      </c>
      <c r="E9" s="76" t="s">
        <v>827</v>
      </c>
      <c r="F9" s="76"/>
      <c r="G9" s="79">
        <v>220</v>
      </c>
      <c r="H9" s="76"/>
      <c r="I9" s="76"/>
      <c r="J9" s="76">
        <v>80</v>
      </c>
      <c r="K9" s="80">
        <v>43237</v>
      </c>
      <c r="L9" s="80">
        <v>44651</v>
      </c>
    </row>
    <row r="10" spans="1:17" ht="48" x14ac:dyDescent="0.2">
      <c r="A10" s="73" t="s">
        <v>953</v>
      </c>
      <c r="B10" s="79" t="s">
        <v>2</v>
      </c>
      <c r="C10" s="79" t="s">
        <v>349</v>
      </c>
      <c r="D10" s="76" t="s">
        <v>954</v>
      </c>
      <c r="E10" s="76" t="s">
        <v>151</v>
      </c>
      <c r="F10" s="76"/>
      <c r="G10" s="73">
        <v>50</v>
      </c>
      <c r="H10" s="73"/>
      <c r="I10" s="73"/>
      <c r="J10" s="73"/>
      <c r="K10" s="92">
        <v>43189</v>
      </c>
      <c r="L10" s="92">
        <v>44500</v>
      </c>
    </row>
    <row r="11" spans="1:17" ht="48" x14ac:dyDescent="0.2">
      <c r="A11" s="73" t="s">
        <v>955</v>
      </c>
      <c r="B11" s="79" t="s">
        <v>2</v>
      </c>
      <c r="C11" s="79" t="s">
        <v>349</v>
      </c>
      <c r="D11" s="76" t="s">
        <v>956</v>
      </c>
      <c r="E11" s="76" t="s">
        <v>151</v>
      </c>
      <c r="F11" s="76"/>
      <c r="G11" s="79">
        <v>100</v>
      </c>
      <c r="H11" s="79"/>
      <c r="I11" s="79"/>
      <c r="J11" s="79"/>
      <c r="K11" s="115">
        <v>42437</v>
      </c>
      <c r="L11" s="115">
        <v>44500</v>
      </c>
    </row>
    <row r="12" spans="1:17" ht="48" x14ac:dyDescent="0.2">
      <c r="A12" s="73" t="s">
        <v>828</v>
      </c>
      <c r="B12" s="76" t="s">
        <v>6</v>
      </c>
      <c r="C12" s="76" t="s">
        <v>240</v>
      </c>
      <c r="D12" s="76" t="s">
        <v>988</v>
      </c>
      <c r="E12" s="76" t="s">
        <v>107</v>
      </c>
      <c r="F12" s="76"/>
      <c r="G12" s="76"/>
      <c r="H12" s="76">
        <v>15</v>
      </c>
      <c r="I12" s="76"/>
      <c r="J12" s="76"/>
      <c r="K12" s="80">
        <v>41002</v>
      </c>
      <c r="L12" s="80">
        <v>43646</v>
      </c>
    </row>
    <row r="13" spans="1:17" ht="16" x14ac:dyDescent="0.2">
      <c r="A13" s="73" t="s">
        <v>917</v>
      </c>
      <c r="B13" s="73" t="s">
        <v>2</v>
      </c>
      <c r="C13" s="79" t="s">
        <v>278</v>
      </c>
      <c r="D13" s="6" t="s">
        <v>991</v>
      </c>
      <c r="E13" s="73"/>
      <c r="F13" s="73"/>
      <c r="G13" s="73">
        <v>7.4</v>
      </c>
      <c r="H13" s="73"/>
      <c r="I13" s="73"/>
      <c r="J13" s="73"/>
      <c r="K13" s="92">
        <v>43255</v>
      </c>
      <c r="L13" s="92">
        <v>45291</v>
      </c>
    </row>
    <row r="14" spans="1:17" ht="32" x14ac:dyDescent="0.2">
      <c r="A14" s="6" t="s">
        <v>948</v>
      </c>
      <c r="B14" s="79" t="s">
        <v>2</v>
      </c>
      <c r="C14" s="79" t="s">
        <v>327</v>
      </c>
      <c r="D14" s="76" t="s">
        <v>949</v>
      </c>
      <c r="E14" s="76" t="s">
        <v>950</v>
      </c>
      <c r="F14" s="76"/>
      <c r="G14" s="73"/>
      <c r="H14" s="73">
        <v>100</v>
      </c>
      <c r="I14" s="73"/>
      <c r="J14" s="73"/>
      <c r="K14" s="92">
        <v>43266</v>
      </c>
      <c r="L14" s="92">
        <v>43830</v>
      </c>
    </row>
    <row r="15" spans="1:17" ht="64" x14ac:dyDescent="0.2">
      <c r="A15" s="73" t="s">
        <v>921</v>
      </c>
      <c r="B15" s="73" t="s">
        <v>2</v>
      </c>
      <c r="C15" s="79" t="s">
        <v>922</v>
      </c>
      <c r="D15" s="76" t="s">
        <v>923</v>
      </c>
      <c r="E15" s="76" t="s">
        <v>874</v>
      </c>
      <c r="F15" s="76"/>
      <c r="G15" s="73">
        <v>200</v>
      </c>
      <c r="H15" s="73"/>
      <c r="I15" s="73"/>
      <c r="J15" s="73"/>
      <c r="K15" s="92">
        <v>39504</v>
      </c>
      <c r="L15" s="92">
        <v>44196</v>
      </c>
    </row>
    <row r="16" spans="1:17" ht="32" x14ac:dyDescent="0.2">
      <c r="A16" s="6" t="s">
        <v>918</v>
      </c>
      <c r="B16" s="73" t="s">
        <v>2</v>
      </c>
      <c r="C16" s="79" t="s">
        <v>592</v>
      </c>
      <c r="D16" s="76" t="s">
        <v>919</v>
      </c>
      <c r="E16" s="6" t="s">
        <v>920</v>
      </c>
      <c r="F16" s="6"/>
      <c r="G16" s="73"/>
      <c r="H16" s="73">
        <v>119</v>
      </c>
      <c r="I16" s="73"/>
      <c r="J16" s="73"/>
      <c r="K16" s="92">
        <v>43041</v>
      </c>
      <c r="L16" s="92">
        <v>44561</v>
      </c>
    </row>
    <row r="17" spans="1:12" ht="48" x14ac:dyDescent="0.2">
      <c r="A17" s="73" t="s">
        <v>930</v>
      </c>
      <c r="B17" s="73" t="s">
        <v>2</v>
      </c>
      <c r="C17" s="73" t="s">
        <v>281</v>
      </c>
      <c r="D17" s="76" t="s">
        <v>931</v>
      </c>
      <c r="E17" s="76" t="s">
        <v>516</v>
      </c>
      <c r="F17" s="76"/>
      <c r="G17" s="76"/>
      <c r="H17" s="73">
        <v>201</v>
      </c>
      <c r="I17" s="73"/>
      <c r="J17" s="73"/>
      <c r="K17" s="92">
        <v>41360</v>
      </c>
      <c r="L17" s="92">
        <v>43738</v>
      </c>
    </row>
    <row r="18" spans="1:12" ht="48" x14ac:dyDescent="0.2">
      <c r="A18" s="6" t="s">
        <v>924</v>
      </c>
      <c r="B18" s="73" t="s">
        <v>2</v>
      </c>
      <c r="C18" s="79" t="s">
        <v>287</v>
      </c>
      <c r="D18" s="76" t="s">
        <v>925</v>
      </c>
      <c r="E18" s="76" t="s">
        <v>926</v>
      </c>
      <c r="F18" s="76"/>
      <c r="G18" s="76"/>
      <c r="H18" s="73"/>
      <c r="I18" s="73"/>
      <c r="J18" s="73">
        <v>750</v>
      </c>
      <c r="K18" s="92">
        <v>43452</v>
      </c>
      <c r="L18" s="92">
        <v>43817</v>
      </c>
    </row>
    <row r="19" spans="1:12" ht="48" x14ac:dyDescent="0.2">
      <c r="A19" s="118" t="s">
        <v>927</v>
      </c>
      <c r="B19" s="73" t="s">
        <v>2</v>
      </c>
      <c r="C19" s="79" t="s">
        <v>298</v>
      </c>
      <c r="D19" s="76" t="s">
        <v>928</v>
      </c>
      <c r="E19" s="76" t="s">
        <v>929</v>
      </c>
      <c r="F19" s="76"/>
      <c r="G19" s="76"/>
      <c r="H19" s="73">
        <v>200</v>
      </c>
      <c r="I19" s="73"/>
      <c r="J19" s="73"/>
      <c r="K19" s="92">
        <v>43130</v>
      </c>
      <c r="L19" s="92">
        <v>44957</v>
      </c>
    </row>
    <row r="20" spans="1:12" ht="64" x14ac:dyDescent="0.2">
      <c r="A20" s="6" t="s">
        <v>823</v>
      </c>
      <c r="B20" s="76" t="s">
        <v>2</v>
      </c>
      <c r="C20" s="76" t="s">
        <v>540</v>
      </c>
      <c r="D20" s="73" t="s">
        <v>824</v>
      </c>
      <c r="E20" s="76" t="s">
        <v>786</v>
      </c>
      <c r="F20" s="76"/>
      <c r="G20" s="76">
        <v>100</v>
      </c>
      <c r="H20" s="76"/>
      <c r="I20" s="76"/>
      <c r="J20" s="76"/>
      <c r="K20" s="92">
        <v>42839</v>
      </c>
      <c r="L20" s="92">
        <v>44773</v>
      </c>
    </row>
    <row r="21" spans="1:12" ht="75" customHeight="1" x14ac:dyDescent="0.2">
      <c r="A21" s="131" t="s">
        <v>992</v>
      </c>
      <c r="B21" s="132"/>
      <c r="C21" s="132"/>
      <c r="D21" s="132"/>
    </row>
  </sheetData>
  <sortState ref="A2:L19">
    <sortCondition ref="C2:C19"/>
  </sortState>
  <mergeCells count="2">
    <mergeCell ref="A21:D21"/>
    <mergeCell ref="A1:D1"/>
  </mergeCells>
  <hyperlinks>
    <hyperlink ref="A3" r:id="rId1" display="http://projects.worldbank.org/P165405/null?lang=en" xr:uid="{00000000-0004-0000-0700-000000000000}"/>
  </hyperlink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WBG Fossil Fuel project finance</vt:lpstr>
      <vt:lpstr>WBG Renewable project finance</vt:lpstr>
      <vt:lpstr>WBG Large Hydro project finance</vt:lpstr>
      <vt:lpstr>WBG Mixed Energy project financ</vt:lpstr>
      <vt:lpstr>WBG Potential Renewable project</vt:lpstr>
      <vt:lpstr>WBG Transmission</vt:lpstr>
      <vt:lpstr>WBG Waste to Energy</vt:lpstr>
      <vt:lpstr>WBG Energy Efficiency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</dc:creator>
  <cp:lastModifiedBy>Kathrin Petz</cp:lastModifiedBy>
  <cp:lastPrinted>2019-07-03T08:42:03Z</cp:lastPrinted>
  <dcterms:created xsi:type="dcterms:W3CDTF">2017-03-30T18:14:10Z</dcterms:created>
  <dcterms:modified xsi:type="dcterms:W3CDTF">2019-07-03T10:29:33Z</dcterms:modified>
</cp:coreProperties>
</file>